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na DRAGOESCU\Desktop\Instrucțiune anexe I5 C9\"/>
    </mc:Choice>
  </mc:AlternateContent>
  <bookViews>
    <workbookView xWindow="0" yWindow="0" windowWidth="19200" windowHeight="6465" activeTab="8"/>
  </bookViews>
  <sheets>
    <sheet name="Echipa initial" sheetId="18" r:id="rId1"/>
    <sheet name="Echipa lucru sumate doar CD2" sheetId="20" r:id="rId2"/>
    <sheet name="w2-1" sheetId="1" r:id="rId3"/>
    <sheet name="w2-2" sheetId="11" r:id="rId4"/>
    <sheet name="w2-3" sheetId="12" r:id="rId5"/>
    <sheet name="w2-4" sheetId="13" r:id="rId6"/>
    <sheet name="w2-5" sheetId="14" r:id="rId7"/>
    <sheet name="w2-6" sheetId="15" r:id="rId8"/>
    <sheet name="RDI 2" sheetId="19" r:id="rId9"/>
  </sheets>
  <externalReferences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</externalReferences>
  <definedNames>
    <definedName name="_xlnm._FilterDatabase" localSheetId="0" hidden="1">'Echipa initial'!$H$1:$H$237</definedName>
    <definedName name="_xlnm._FilterDatabase" localSheetId="1" hidden="1">'Echipa lucru sumate doar CD2'!$H$1:$H$236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96" i="20" l="1"/>
  <c r="H197" i="20"/>
  <c r="H198" i="20"/>
  <c r="H199" i="20"/>
  <c r="H200" i="20"/>
  <c r="H201" i="20"/>
  <c r="H202" i="20"/>
  <c r="H203" i="20"/>
  <c r="H195" i="20"/>
  <c r="H183" i="20"/>
  <c r="H184" i="20"/>
  <c r="H185" i="20"/>
  <c r="H186" i="20"/>
  <c r="H187" i="20"/>
  <c r="H188" i="20"/>
  <c r="H189" i="20"/>
  <c r="H190" i="20"/>
  <c r="H182" i="20"/>
  <c r="K3" i="19"/>
  <c r="U110" i="19"/>
  <c r="S110" i="19" s="1"/>
  <c r="U109" i="19"/>
  <c r="T109" i="19"/>
  <c r="O111" i="19" l="1"/>
  <c r="P111" i="19" s="1"/>
  <c r="N111" i="19"/>
  <c r="M111" i="19"/>
  <c r="M109" i="19"/>
  <c r="O109" i="19" s="1"/>
  <c r="P109" i="19" s="1"/>
  <c r="O106" i="19"/>
  <c r="L105" i="19"/>
  <c r="L55" i="19"/>
  <c r="K109" i="19"/>
  <c r="N228" i="11"/>
  <c r="P227" i="20"/>
  <c r="P228" i="20"/>
  <c r="K104" i="19"/>
  <c r="K94" i="19"/>
  <c r="K84" i="19"/>
  <c r="K74" i="19"/>
  <c r="K64" i="19"/>
  <c r="K54" i="19"/>
  <c r="L54" i="19"/>
  <c r="M54" i="19"/>
  <c r="N54" i="19"/>
  <c r="P54" i="19"/>
  <c r="K44" i="19"/>
  <c r="L44" i="19"/>
  <c r="M44" i="19"/>
  <c r="N44" i="19"/>
  <c r="K34" i="19"/>
  <c r="L34" i="19"/>
  <c r="M34" i="19"/>
  <c r="N34" i="19"/>
  <c r="K24" i="19"/>
  <c r="L24" i="19"/>
  <c r="M24" i="19"/>
  <c r="N24" i="19"/>
  <c r="K14" i="19"/>
  <c r="L14" i="19"/>
  <c r="M14" i="19"/>
  <c r="N14" i="19"/>
  <c r="K113" i="19"/>
  <c r="K112" i="19"/>
  <c r="K111" i="19"/>
  <c r="K114" i="19" s="1"/>
  <c r="K110" i="19"/>
  <c r="K108" i="19"/>
  <c r="K107" i="19"/>
  <c r="K106" i="19"/>
  <c r="K103" i="19"/>
  <c r="K102" i="19"/>
  <c r="K101" i="19"/>
  <c r="K100" i="19"/>
  <c r="K98" i="19"/>
  <c r="K97" i="19"/>
  <c r="L97" i="19" s="1"/>
  <c r="L99" i="19" s="1"/>
  <c r="K96" i="19"/>
  <c r="K93" i="19"/>
  <c r="K92" i="19"/>
  <c r="K91" i="19"/>
  <c r="K90" i="19"/>
  <c r="K88" i="19"/>
  <c r="L87" i="19"/>
  <c r="L89" i="19" s="1"/>
  <c r="K87" i="19"/>
  <c r="K86" i="19"/>
  <c r="K83" i="19"/>
  <c r="K82" i="19"/>
  <c r="K81" i="19"/>
  <c r="K80" i="19"/>
  <c r="K78" i="19"/>
  <c r="K77" i="19"/>
  <c r="L77" i="19" s="1"/>
  <c r="L79" i="19" s="1"/>
  <c r="K76" i="19"/>
  <c r="K73" i="19"/>
  <c r="K72" i="19"/>
  <c r="K71" i="19"/>
  <c r="K70" i="19"/>
  <c r="K68" i="19"/>
  <c r="L67" i="19"/>
  <c r="L69" i="19" s="1"/>
  <c r="K67" i="19"/>
  <c r="K66" i="19"/>
  <c r="K63" i="19"/>
  <c r="K62" i="19"/>
  <c r="K61" i="19"/>
  <c r="K60" i="19"/>
  <c r="K58" i="19"/>
  <c r="K57" i="19"/>
  <c r="K56" i="19"/>
  <c r="L56" i="19" s="1"/>
  <c r="M56" i="19" s="1"/>
  <c r="N56" i="19" s="1"/>
  <c r="K43" i="19"/>
  <c r="K42" i="19"/>
  <c r="K41" i="19"/>
  <c r="K40" i="19"/>
  <c r="K38" i="19"/>
  <c r="K37" i="19"/>
  <c r="L37" i="19" s="1"/>
  <c r="L39" i="19" s="1"/>
  <c r="K36" i="19"/>
  <c r="L36" i="19" s="1"/>
  <c r="M36" i="19" s="1"/>
  <c r="K33" i="19"/>
  <c r="K32" i="19"/>
  <c r="K31" i="19"/>
  <c r="L31" i="19" s="1"/>
  <c r="K30" i="19"/>
  <c r="K28" i="19"/>
  <c r="L27" i="19"/>
  <c r="L29" i="19" s="1"/>
  <c r="K27" i="19"/>
  <c r="L26" i="19"/>
  <c r="M26" i="19" s="1"/>
  <c r="K26" i="19"/>
  <c r="K23" i="19"/>
  <c r="K22" i="19"/>
  <c r="K21" i="19"/>
  <c r="K20" i="19"/>
  <c r="K18" i="19"/>
  <c r="K17" i="19"/>
  <c r="L17" i="19" s="1"/>
  <c r="M17" i="19" s="1"/>
  <c r="N17" i="19" s="1"/>
  <c r="K16" i="19"/>
  <c r="L16" i="19" s="1"/>
  <c r="M16" i="19" s="1"/>
  <c r="N16" i="19" s="1"/>
  <c r="P8" i="19"/>
  <c r="P10" i="19"/>
  <c r="P12" i="19" s="1"/>
  <c r="O8" i="19"/>
  <c r="O10" i="19"/>
  <c r="O12" i="19" s="1"/>
  <c r="N7" i="19"/>
  <c r="N8" i="19"/>
  <c r="N9" i="19"/>
  <c r="N11" i="19" s="1"/>
  <c r="N13" i="19" s="1"/>
  <c r="N10" i="19"/>
  <c r="N12" i="19" s="1"/>
  <c r="M7" i="19"/>
  <c r="M8" i="19"/>
  <c r="M9" i="19"/>
  <c r="M11" i="19" s="1"/>
  <c r="M13" i="19" s="1"/>
  <c r="M10" i="19"/>
  <c r="M12" i="19" s="1"/>
  <c r="L7" i="19"/>
  <c r="L8" i="19"/>
  <c r="L9" i="19"/>
  <c r="L11" i="19" s="1"/>
  <c r="L13" i="19" s="1"/>
  <c r="L10" i="19"/>
  <c r="L12" i="19" s="1"/>
  <c r="K7" i="19"/>
  <c r="K8" i="19"/>
  <c r="K9" i="19"/>
  <c r="K10" i="19"/>
  <c r="K11" i="19"/>
  <c r="K12" i="19"/>
  <c r="K13" i="19"/>
  <c r="K6" i="19"/>
  <c r="L6" i="19" s="1"/>
  <c r="M6" i="19" s="1"/>
  <c r="N6" i="19" s="1"/>
  <c r="O6" i="19" s="1"/>
  <c r="P6" i="19" s="1"/>
  <c r="K4" i="19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G137" i="1"/>
  <c r="F137" i="1" s="1"/>
  <c r="G138" i="1"/>
  <c r="F138" i="1" s="1"/>
  <c r="G139" i="1"/>
  <c r="F139" i="1" s="1"/>
  <c r="G140" i="1"/>
  <c r="F140" i="1" s="1"/>
  <c r="G141" i="1"/>
  <c r="F141" i="1" s="1"/>
  <c r="G142" i="1"/>
  <c r="F142" i="1" s="1"/>
  <c r="G143" i="1"/>
  <c r="F143" i="1" s="1"/>
  <c r="G144" i="1"/>
  <c r="F144" i="1" s="1"/>
  <c r="G145" i="1"/>
  <c r="F145" i="1" s="1"/>
  <c r="G146" i="1"/>
  <c r="F146" i="1" s="1"/>
  <c r="G147" i="1"/>
  <c r="F147" i="1" s="1"/>
  <c r="G148" i="1"/>
  <c r="F148" i="1" s="1"/>
  <c r="G149" i="1"/>
  <c r="F149" i="1" s="1"/>
  <c r="G150" i="1"/>
  <c r="F150" i="1" s="1"/>
  <c r="G151" i="1"/>
  <c r="F151" i="1" s="1"/>
  <c r="G152" i="1"/>
  <c r="F152" i="1" s="1"/>
  <c r="G153" i="1"/>
  <c r="F153" i="1" s="1"/>
  <c r="G154" i="1"/>
  <c r="F154" i="1" s="1"/>
  <c r="G155" i="1"/>
  <c r="F155" i="1" s="1"/>
  <c r="G156" i="1"/>
  <c r="F156" i="1" s="1"/>
  <c r="G157" i="1"/>
  <c r="F157" i="1" s="1"/>
  <c r="G158" i="1"/>
  <c r="F158" i="1" s="1"/>
  <c r="G159" i="1"/>
  <c r="F159" i="1" s="1"/>
  <c r="G160" i="1"/>
  <c r="F160" i="1" s="1"/>
  <c r="I136" i="1"/>
  <c r="G136" i="1" s="1"/>
  <c r="F136" i="1" s="1"/>
  <c r="G150" i="11"/>
  <c r="F150" i="11" s="1"/>
  <c r="I145" i="11"/>
  <c r="H162" i="20" s="1"/>
  <c r="M162" i="20" s="1"/>
  <c r="N162" i="20" s="1"/>
  <c r="I146" i="11"/>
  <c r="G146" i="11" s="1"/>
  <c r="F146" i="11" s="1"/>
  <c r="I147" i="11"/>
  <c r="H164" i="20" s="1"/>
  <c r="M164" i="20" s="1"/>
  <c r="N164" i="20" s="1"/>
  <c r="I148" i="11"/>
  <c r="H165" i="20" s="1"/>
  <c r="I149" i="11"/>
  <c r="H166" i="20" s="1"/>
  <c r="M166" i="20" s="1"/>
  <c r="N166" i="20" s="1"/>
  <c r="I150" i="11"/>
  <c r="H167" i="20" s="1"/>
  <c r="M167" i="20" s="1"/>
  <c r="N167" i="20" s="1"/>
  <c r="I151" i="11"/>
  <c r="G151" i="11" s="1"/>
  <c r="F151" i="11" s="1"/>
  <c r="I152" i="11"/>
  <c r="G152" i="11" s="1"/>
  <c r="F152" i="11" s="1"/>
  <c r="I153" i="11"/>
  <c r="H170" i="20" s="1"/>
  <c r="M170" i="20" s="1"/>
  <c r="N170" i="20" s="1"/>
  <c r="I154" i="11"/>
  <c r="H171" i="20" s="1"/>
  <c r="M171" i="20" s="1"/>
  <c r="N171" i="20" s="1"/>
  <c r="I155" i="11"/>
  <c r="G155" i="11" s="1"/>
  <c r="F155" i="11" s="1"/>
  <c r="I156" i="11"/>
  <c r="G156" i="11" s="1"/>
  <c r="F156" i="11" s="1"/>
  <c r="I157" i="11"/>
  <c r="H174" i="20" s="1"/>
  <c r="M174" i="20" s="1"/>
  <c r="N174" i="20" s="1"/>
  <c r="I158" i="11"/>
  <c r="H175" i="20" s="1"/>
  <c r="M175" i="20" s="1"/>
  <c r="N175" i="20" s="1"/>
  <c r="I159" i="11"/>
  <c r="G159" i="11" s="1"/>
  <c r="F159" i="11" s="1"/>
  <c r="I160" i="11"/>
  <c r="G160" i="11" s="1"/>
  <c r="F160" i="11" s="1"/>
  <c r="I137" i="11"/>
  <c r="G137" i="11" s="1"/>
  <c r="F137" i="11" s="1"/>
  <c r="I138" i="11"/>
  <c r="H155" i="20" s="1"/>
  <c r="M155" i="20" s="1"/>
  <c r="N155" i="20" s="1"/>
  <c r="I139" i="11"/>
  <c r="G139" i="11" s="1"/>
  <c r="F139" i="11" s="1"/>
  <c r="I140" i="11"/>
  <c r="G140" i="11" s="1"/>
  <c r="F140" i="11" s="1"/>
  <c r="I141" i="11"/>
  <c r="G141" i="11" s="1"/>
  <c r="F141" i="11" s="1"/>
  <c r="I142" i="11"/>
  <c r="H159" i="20" s="1"/>
  <c r="M159" i="20" s="1"/>
  <c r="N159" i="20" s="1"/>
  <c r="I143" i="11"/>
  <c r="G143" i="11" s="1"/>
  <c r="F143" i="11" s="1"/>
  <c r="I144" i="11"/>
  <c r="H161" i="20" s="1"/>
  <c r="I137" i="12"/>
  <c r="I138" i="12"/>
  <c r="I139" i="12"/>
  <c r="I140" i="12"/>
  <c r="I141" i="12"/>
  <c r="I142" i="12"/>
  <c r="I143" i="12"/>
  <c r="I144" i="12"/>
  <c r="I145" i="12"/>
  <c r="I146" i="12"/>
  <c r="I147" i="12"/>
  <c r="I148" i="12"/>
  <c r="I149" i="12"/>
  <c r="I150" i="12"/>
  <c r="I151" i="12"/>
  <c r="I152" i="12"/>
  <c r="I153" i="12"/>
  <c r="I154" i="12"/>
  <c r="I155" i="12"/>
  <c r="I156" i="12"/>
  <c r="I157" i="12"/>
  <c r="I158" i="12"/>
  <c r="I159" i="12"/>
  <c r="I160" i="12"/>
  <c r="I136" i="12"/>
  <c r="I137" i="13"/>
  <c r="I138" i="13"/>
  <c r="I139" i="13"/>
  <c r="I140" i="13"/>
  <c r="I141" i="13"/>
  <c r="I142" i="13"/>
  <c r="I143" i="13"/>
  <c r="I144" i="13"/>
  <c r="I145" i="13"/>
  <c r="I146" i="13"/>
  <c r="I147" i="13"/>
  <c r="I148" i="13"/>
  <c r="I149" i="13"/>
  <c r="I150" i="13"/>
  <c r="I151" i="13"/>
  <c r="I152" i="13"/>
  <c r="I153" i="13"/>
  <c r="I154" i="13"/>
  <c r="I155" i="13"/>
  <c r="I156" i="13"/>
  <c r="I157" i="13"/>
  <c r="I158" i="13"/>
  <c r="I159" i="13"/>
  <c r="I160" i="13"/>
  <c r="G137" i="13"/>
  <c r="F137" i="13" s="1"/>
  <c r="G138" i="13"/>
  <c r="F138" i="13" s="1"/>
  <c r="G139" i="13"/>
  <c r="F139" i="13" s="1"/>
  <c r="G140" i="13"/>
  <c r="F140" i="13" s="1"/>
  <c r="G141" i="13"/>
  <c r="F141" i="13" s="1"/>
  <c r="G142" i="13"/>
  <c r="F142" i="13" s="1"/>
  <c r="G143" i="13"/>
  <c r="F143" i="13" s="1"/>
  <c r="G144" i="13"/>
  <c r="F144" i="13" s="1"/>
  <c r="G145" i="13"/>
  <c r="F145" i="13" s="1"/>
  <c r="G146" i="13"/>
  <c r="F146" i="13" s="1"/>
  <c r="G147" i="13"/>
  <c r="F147" i="13" s="1"/>
  <c r="G148" i="13"/>
  <c r="F148" i="13" s="1"/>
  <c r="G149" i="13"/>
  <c r="F149" i="13" s="1"/>
  <c r="G150" i="13"/>
  <c r="F150" i="13" s="1"/>
  <c r="G151" i="13"/>
  <c r="F151" i="13" s="1"/>
  <c r="G152" i="13"/>
  <c r="F152" i="13" s="1"/>
  <c r="G153" i="13"/>
  <c r="F153" i="13" s="1"/>
  <c r="G154" i="13"/>
  <c r="F154" i="13" s="1"/>
  <c r="G155" i="13"/>
  <c r="F155" i="13" s="1"/>
  <c r="G156" i="13"/>
  <c r="F156" i="13" s="1"/>
  <c r="G157" i="13"/>
  <c r="F157" i="13" s="1"/>
  <c r="G158" i="13"/>
  <c r="F158" i="13" s="1"/>
  <c r="G159" i="13"/>
  <c r="F159" i="13" s="1"/>
  <c r="G160" i="13"/>
  <c r="F160" i="13" s="1"/>
  <c r="I136" i="13"/>
  <c r="G136" i="13" s="1"/>
  <c r="F136" i="13" s="1"/>
  <c r="I137" i="14"/>
  <c r="I138" i="14"/>
  <c r="I139" i="14"/>
  <c r="I140" i="14"/>
  <c r="G140" i="14" s="1"/>
  <c r="F140" i="14" s="1"/>
  <c r="I141" i="14"/>
  <c r="I142" i="14"/>
  <c r="I143" i="14"/>
  <c r="I144" i="14"/>
  <c r="G144" i="14" s="1"/>
  <c r="F144" i="14" s="1"/>
  <c r="I145" i="14"/>
  <c r="I146" i="14"/>
  <c r="I147" i="14"/>
  <c r="I148" i="14"/>
  <c r="G148" i="14" s="1"/>
  <c r="F148" i="14" s="1"/>
  <c r="I149" i="14"/>
  <c r="I150" i="14"/>
  <c r="I151" i="14"/>
  <c r="I152" i="14"/>
  <c r="G152" i="14" s="1"/>
  <c r="F152" i="14" s="1"/>
  <c r="I153" i="14"/>
  <c r="I154" i="14"/>
  <c r="I155" i="14"/>
  <c r="I156" i="14"/>
  <c r="G156" i="14" s="1"/>
  <c r="F156" i="14" s="1"/>
  <c r="I157" i="14"/>
  <c r="I158" i="14"/>
  <c r="I159" i="14"/>
  <c r="I160" i="14"/>
  <c r="G160" i="14" s="1"/>
  <c r="F160" i="14" s="1"/>
  <c r="I136" i="14"/>
  <c r="G137" i="14"/>
  <c r="F137" i="14" s="1"/>
  <c r="G138" i="14"/>
  <c r="F138" i="14" s="1"/>
  <c r="G139" i="14"/>
  <c r="F139" i="14" s="1"/>
  <c r="G141" i="14"/>
  <c r="F141" i="14" s="1"/>
  <c r="G142" i="14"/>
  <c r="F142" i="14" s="1"/>
  <c r="G143" i="14"/>
  <c r="F143" i="14" s="1"/>
  <c r="G145" i="14"/>
  <c r="F145" i="14" s="1"/>
  <c r="G146" i="14"/>
  <c r="F146" i="14" s="1"/>
  <c r="G147" i="14"/>
  <c r="F147" i="14" s="1"/>
  <c r="G149" i="14"/>
  <c r="F149" i="14" s="1"/>
  <c r="G150" i="14"/>
  <c r="F150" i="14" s="1"/>
  <c r="G151" i="14"/>
  <c r="F151" i="14" s="1"/>
  <c r="G153" i="14"/>
  <c r="F153" i="14" s="1"/>
  <c r="G154" i="14"/>
  <c r="F154" i="14" s="1"/>
  <c r="G155" i="14"/>
  <c r="F155" i="14" s="1"/>
  <c r="G157" i="14"/>
  <c r="F157" i="14" s="1"/>
  <c r="G158" i="14"/>
  <c r="F158" i="14" s="1"/>
  <c r="G159" i="14"/>
  <c r="F159" i="14" s="1"/>
  <c r="G136" i="14"/>
  <c r="F136" i="14" s="1"/>
  <c r="I137" i="15"/>
  <c r="I138" i="15"/>
  <c r="I139" i="15"/>
  <c r="I140" i="15"/>
  <c r="I141" i="15"/>
  <c r="I142" i="15"/>
  <c r="I143" i="15"/>
  <c r="I144" i="15"/>
  <c r="I145" i="15"/>
  <c r="I146" i="15"/>
  <c r="I147" i="15"/>
  <c r="I148" i="15"/>
  <c r="I149" i="15"/>
  <c r="I150" i="15"/>
  <c r="I151" i="15"/>
  <c r="I152" i="15"/>
  <c r="I153" i="15"/>
  <c r="I154" i="15"/>
  <c r="I155" i="15"/>
  <c r="I156" i="15"/>
  <c r="I157" i="15"/>
  <c r="I158" i="15"/>
  <c r="I159" i="15"/>
  <c r="I160" i="15"/>
  <c r="G137" i="15"/>
  <c r="F137" i="15" s="1"/>
  <c r="G138" i="15"/>
  <c r="F138" i="15" s="1"/>
  <c r="G139" i="15"/>
  <c r="F139" i="15" s="1"/>
  <c r="G140" i="15"/>
  <c r="F140" i="15" s="1"/>
  <c r="G141" i="15"/>
  <c r="F141" i="15" s="1"/>
  <c r="G142" i="15"/>
  <c r="F142" i="15" s="1"/>
  <c r="G143" i="15"/>
  <c r="F143" i="15" s="1"/>
  <c r="G144" i="15"/>
  <c r="F144" i="15" s="1"/>
  <c r="G145" i="15"/>
  <c r="F145" i="15" s="1"/>
  <c r="G146" i="15"/>
  <c r="F146" i="15" s="1"/>
  <c r="G147" i="15"/>
  <c r="F147" i="15" s="1"/>
  <c r="G148" i="15"/>
  <c r="F148" i="15" s="1"/>
  <c r="G149" i="15"/>
  <c r="F149" i="15" s="1"/>
  <c r="G150" i="15"/>
  <c r="F150" i="15" s="1"/>
  <c r="G151" i="15"/>
  <c r="F151" i="15" s="1"/>
  <c r="G152" i="15"/>
  <c r="F152" i="15" s="1"/>
  <c r="G153" i="15"/>
  <c r="F153" i="15" s="1"/>
  <c r="G154" i="15"/>
  <c r="F154" i="15" s="1"/>
  <c r="G155" i="15"/>
  <c r="F155" i="15" s="1"/>
  <c r="G156" i="15"/>
  <c r="F156" i="15" s="1"/>
  <c r="G157" i="15"/>
  <c r="F157" i="15" s="1"/>
  <c r="G158" i="15"/>
  <c r="F158" i="15" s="1"/>
  <c r="G159" i="15"/>
  <c r="F159" i="15" s="1"/>
  <c r="G160" i="15"/>
  <c r="F160" i="15" s="1"/>
  <c r="G136" i="15"/>
  <c r="F136" i="15" s="1"/>
  <c r="I136" i="11"/>
  <c r="G136" i="11" s="1"/>
  <c r="F136" i="11" s="1"/>
  <c r="H153" i="20"/>
  <c r="M153" i="20" s="1"/>
  <c r="N153" i="20" s="1"/>
  <c r="H133" i="20"/>
  <c r="I136" i="15"/>
  <c r="I114" i="11"/>
  <c r="H126" i="20" s="1"/>
  <c r="I115" i="11"/>
  <c r="H127" i="20" s="1"/>
  <c r="I116" i="11"/>
  <c r="G116" i="11" s="1"/>
  <c r="F116" i="11" s="1"/>
  <c r="I117" i="11"/>
  <c r="G117" i="11" s="1"/>
  <c r="F117" i="11" s="1"/>
  <c r="I118" i="11"/>
  <c r="H130" i="20" s="1"/>
  <c r="I119" i="11"/>
  <c r="H131" i="20" s="1"/>
  <c r="I120" i="11"/>
  <c r="H132" i="20" s="1"/>
  <c r="I121" i="11"/>
  <c r="G121" i="11" s="1"/>
  <c r="F121" i="11" s="1"/>
  <c r="I122" i="11"/>
  <c r="H134" i="20" s="1"/>
  <c r="I123" i="11"/>
  <c r="H135" i="20" s="1"/>
  <c r="I124" i="11"/>
  <c r="H136" i="20" s="1"/>
  <c r="I125" i="11"/>
  <c r="G125" i="11" s="1"/>
  <c r="F125" i="11" s="1"/>
  <c r="I126" i="11"/>
  <c r="H138" i="20" s="1"/>
  <c r="I127" i="11"/>
  <c r="H139" i="20" s="1"/>
  <c r="I128" i="11"/>
  <c r="G128" i="11" s="1"/>
  <c r="F128" i="11" s="1"/>
  <c r="I129" i="11"/>
  <c r="G129" i="11" s="1"/>
  <c r="F129" i="11" s="1"/>
  <c r="I130" i="11"/>
  <c r="H142" i="20" s="1"/>
  <c r="I131" i="11"/>
  <c r="H143" i="20" s="1"/>
  <c r="I132" i="11"/>
  <c r="G132" i="11" s="1"/>
  <c r="F132" i="11" s="1"/>
  <c r="I133" i="11"/>
  <c r="G133" i="11" s="1"/>
  <c r="F133" i="11" s="1"/>
  <c r="I134" i="11"/>
  <c r="H146" i="20" s="1"/>
  <c r="I135" i="11"/>
  <c r="H147" i="20" s="1"/>
  <c r="G114" i="11"/>
  <c r="F114" i="11" s="1"/>
  <c r="G115" i="11"/>
  <c r="F115" i="11" s="1"/>
  <c r="G118" i="11"/>
  <c r="F118" i="11" s="1"/>
  <c r="G119" i="11"/>
  <c r="F119" i="11" s="1"/>
  <c r="G122" i="11"/>
  <c r="G124" i="11"/>
  <c r="F124" i="11" s="1"/>
  <c r="G126" i="11"/>
  <c r="F126" i="11" s="1"/>
  <c r="G131" i="11"/>
  <c r="F131" i="11" s="1"/>
  <c r="G134" i="11"/>
  <c r="F134" i="11" s="1"/>
  <c r="F122" i="11"/>
  <c r="I114" i="12"/>
  <c r="I115" i="12"/>
  <c r="I116" i="12"/>
  <c r="I117" i="12"/>
  <c r="G117" i="12" s="1"/>
  <c r="F117" i="12" s="1"/>
  <c r="I118" i="12"/>
  <c r="I119" i="12"/>
  <c r="I120" i="12"/>
  <c r="I121" i="12"/>
  <c r="G121" i="12" s="1"/>
  <c r="F121" i="12" s="1"/>
  <c r="I122" i="12"/>
  <c r="I123" i="12"/>
  <c r="I124" i="12"/>
  <c r="I125" i="12"/>
  <c r="G125" i="12" s="1"/>
  <c r="F125" i="12" s="1"/>
  <c r="I126" i="12"/>
  <c r="I127" i="12"/>
  <c r="I128" i="12"/>
  <c r="I129" i="12"/>
  <c r="G129" i="12" s="1"/>
  <c r="F129" i="12" s="1"/>
  <c r="I130" i="12"/>
  <c r="I131" i="12"/>
  <c r="I132" i="12"/>
  <c r="I133" i="12"/>
  <c r="G133" i="12" s="1"/>
  <c r="F133" i="12" s="1"/>
  <c r="I134" i="12"/>
  <c r="I135" i="12"/>
  <c r="G114" i="12"/>
  <c r="G115" i="12"/>
  <c r="F115" i="12" s="1"/>
  <c r="G116" i="12"/>
  <c r="G118" i="12"/>
  <c r="G119" i="12"/>
  <c r="F119" i="12" s="1"/>
  <c r="G120" i="12"/>
  <c r="G122" i="12"/>
  <c r="G123" i="12"/>
  <c r="G124" i="12"/>
  <c r="G126" i="12"/>
  <c r="G127" i="12"/>
  <c r="F127" i="12" s="1"/>
  <c r="G128" i="12"/>
  <c r="G130" i="12"/>
  <c r="G131" i="12"/>
  <c r="F131" i="12" s="1"/>
  <c r="G132" i="12"/>
  <c r="G134" i="12"/>
  <c r="G135" i="12"/>
  <c r="F135" i="12" s="1"/>
  <c r="F114" i="12"/>
  <c r="F116" i="12"/>
  <c r="F118" i="12"/>
  <c r="F120" i="12"/>
  <c r="F122" i="12"/>
  <c r="F123" i="12"/>
  <c r="F124" i="12"/>
  <c r="F126" i="12"/>
  <c r="F128" i="12"/>
  <c r="F130" i="12"/>
  <c r="F132" i="12"/>
  <c r="F134" i="12"/>
  <c r="I114" i="13"/>
  <c r="I115" i="13"/>
  <c r="I116" i="13"/>
  <c r="G116" i="13" s="1"/>
  <c r="F116" i="13" s="1"/>
  <c r="I117" i="13"/>
  <c r="G117" i="13" s="1"/>
  <c r="F117" i="13" s="1"/>
  <c r="I118" i="13"/>
  <c r="I119" i="13"/>
  <c r="I120" i="13"/>
  <c r="G120" i="13" s="1"/>
  <c r="F120" i="13" s="1"/>
  <c r="I121" i="13"/>
  <c r="G121" i="13" s="1"/>
  <c r="F121" i="13" s="1"/>
  <c r="I122" i="13"/>
  <c r="I123" i="13"/>
  <c r="I124" i="13"/>
  <c r="G124" i="13" s="1"/>
  <c r="F124" i="13" s="1"/>
  <c r="I125" i="13"/>
  <c r="G125" i="13" s="1"/>
  <c r="F125" i="13" s="1"/>
  <c r="I126" i="13"/>
  <c r="I127" i="13"/>
  <c r="I128" i="13"/>
  <c r="G128" i="13" s="1"/>
  <c r="F128" i="13" s="1"/>
  <c r="I129" i="13"/>
  <c r="G129" i="13" s="1"/>
  <c r="F129" i="13" s="1"/>
  <c r="I130" i="13"/>
  <c r="I131" i="13"/>
  <c r="I132" i="13"/>
  <c r="G132" i="13" s="1"/>
  <c r="F132" i="13" s="1"/>
  <c r="I133" i="13"/>
  <c r="G133" i="13" s="1"/>
  <c r="F133" i="13" s="1"/>
  <c r="I134" i="13"/>
  <c r="I135" i="13"/>
  <c r="G114" i="13"/>
  <c r="F114" i="13" s="1"/>
  <c r="G115" i="13"/>
  <c r="F115" i="13" s="1"/>
  <c r="G118" i="13"/>
  <c r="G119" i="13"/>
  <c r="F119" i="13" s="1"/>
  <c r="G122" i="13"/>
  <c r="G123" i="13"/>
  <c r="G126" i="13"/>
  <c r="F126" i="13" s="1"/>
  <c r="G127" i="13"/>
  <c r="F127" i="13" s="1"/>
  <c r="G130" i="13"/>
  <c r="F130" i="13" s="1"/>
  <c r="G131" i="13"/>
  <c r="F131" i="13" s="1"/>
  <c r="G134" i="13"/>
  <c r="G135" i="13"/>
  <c r="F135" i="13" s="1"/>
  <c r="F118" i="13"/>
  <c r="F122" i="13"/>
  <c r="F123" i="13"/>
  <c r="F134" i="13"/>
  <c r="I114" i="14"/>
  <c r="I115" i="14"/>
  <c r="I116" i="14"/>
  <c r="G116" i="14" s="1"/>
  <c r="F116" i="14" s="1"/>
  <c r="I117" i="14"/>
  <c r="G117" i="14" s="1"/>
  <c r="F117" i="14" s="1"/>
  <c r="I118" i="14"/>
  <c r="I119" i="14"/>
  <c r="I120" i="14"/>
  <c r="G120" i="14" s="1"/>
  <c r="F120" i="14" s="1"/>
  <c r="I121" i="14"/>
  <c r="G121" i="14" s="1"/>
  <c r="F121" i="14" s="1"/>
  <c r="I122" i="14"/>
  <c r="I123" i="14"/>
  <c r="I124" i="14"/>
  <c r="G124" i="14" s="1"/>
  <c r="F124" i="14" s="1"/>
  <c r="I125" i="14"/>
  <c r="G125" i="14" s="1"/>
  <c r="F125" i="14" s="1"/>
  <c r="I126" i="14"/>
  <c r="I127" i="14"/>
  <c r="I128" i="14"/>
  <c r="G128" i="14" s="1"/>
  <c r="F128" i="14" s="1"/>
  <c r="I129" i="14"/>
  <c r="G129" i="14" s="1"/>
  <c r="F129" i="14" s="1"/>
  <c r="I130" i="14"/>
  <c r="I131" i="14"/>
  <c r="I132" i="14"/>
  <c r="G132" i="14" s="1"/>
  <c r="F132" i="14" s="1"/>
  <c r="I133" i="14"/>
  <c r="G133" i="14" s="1"/>
  <c r="F133" i="14" s="1"/>
  <c r="I134" i="14"/>
  <c r="I135" i="14"/>
  <c r="G114" i="14"/>
  <c r="F114" i="14" s="1"/>
  <c r="G115" i="14"/>
  <c r="F115" i="14" s="1"/>
  <c r="G118" i="14"/>
  <c r="G119" i="14"/>
  <c r="F119" i="14" s="1"/>
  <c r="G122" i="14"/>
  <c r="G123" i="14"/>
  <c r="G126" i="14"/>
  <c r="F126" i="14" s="1"/>
  <c r="G127" i="14"/>
  <c r="F127" i="14" s="1"/>
  <c r="G130" i="14"/>
  <c r="F130" i="14" s="1"/>
  <c r="G131" i="14"/>
  <c r="F131" i="14" s="1"/>
  <c r="G134" i="14"/>
  <c r="G135" i="14"/>
  <c r="F135" i="14" s="1"/>
  <c r="F118" i="14"/>
  <c r="F122" i="14"/>
  <c r="F123" i="14"/>
  <c r="F134" i="14"/>
  <c r="I114" i="15"/>
  <c r="I115" i="15"/>
  <c r="I116" i="15"/>
  <c r="I117" i="15"/>
  <c r="G117" i="15" s="1"/>
  <c r="F117" i="15" s="1"/>
  <c r="I118" i="15"/>
  <c r="I119" i="15"/>
  <c r="I120" i="15"/>
  <c r="I121" i="15"/>
  <c r="G121" i="15" s="1"/>
  <c r="F121" i="15" s="1"/>
  <c r="I122" i="15"/>
  <c r="I123" i="15"/>
  <c r="I124" i="15"/>
  <c r="I125" i="15"/>
  <c r="G125" i="15" s="1"/>
  <c r="F125" i="15" s="1"/>
  <c r="I126" i="15"/>
  <c r="I127" i="15"/>
  <c r="I128" i="15"/>
  <c r="I129" i="15"/>
  <c r="G129" i="15" s="1"/>
  <c r="F129" i="15" s="1"/>
  <c r="I130" i="15"/>
  <c r="I131" i="15"/>
  <c r="I132" i="15"/>
  <c r="I133" i="15"/>
  <c r="G133" i="15" s="1"/>
  <c r="F133" i="15" s="1"/>
  <c r="I134" i="15"/>
  <c r="I135" i="15"/>
  <c r="G114" i="15"/>
  <c r="G115" i="15"/>
  <c r="F115" i="15" s="1"/>
  <c r="G116" i="15"/>
  <c r="G118" i="15"/>
  <c r="G119" i="15"/>
  <c r="F119" i="15" s="1"/>
  <c r="G120" i="15"/>
  <c r="G122" i="15"/>
  <c r="G123" i="15"/>
  <c r="G124" i="15"/>
  <c r="G126" i="15"/>
  <c r="G127" i="15"/>
  <c r="F127" i="15" s="1"/>
  <c r="G128" i="15"/>
  <c r="G130" i="15"/>
  <c r="G131" i="15"/>
  <c r="F131" i="15" s="1"/>
  <c r="G132" i="15"/>
  <c r="G134" i="15"/>
  <c r="G135" i="15"/>
  <c r="F135" i="15" s="1"/>
  <c r="F114" i="15"/>
  <c r="F116" i="15"/>
  <c r="F118" i="15"/>
  <c r="F120" i="15"/>
  <c r="F122" i="15"/>
  <c r="F123" i="15"/>
  <c r="F124" i="15"/>
  <c r="F126" i="15"/>
  <c r="F128" i="15"/>
  <c r="F130" i="15"/>
  <c r="F132" i="15"/>
  <c r="F134" i="15"/>
  <c r="I113" i="15"/>
  <c r="G113" i="15"/>
  <c r="F113" i="15" s="1"/>
  <c r="I113" i="14"/>
  <c r="G113" i="14" s="1"/>
  <c r="F113" i="14" s="1"/>
  <c r="I113" i="13"/>
  <c r="G113" i="13" s="1"/>
  <c r="F113" i="13" s="1"/>
  <c r="I113" i="12"/>
  <c r="G113" i="12" s="1"/>
  <c r="F113" i="12" s="1"/>
  <c r="I113" i="11"/>
  <c r="G113" i="11" s="1"/>
  <c r="F113" i="11" s="1"/>
  <c r="I114" i="1"/>
  <c r="I115" i="1"/>
  <c r="I116" i="1"/>
  <c r="I117" i="1"/>
  <c r="G117" i="1" s="1"/>
  <c r="F117" i="1" s="1"/>
  <c r="I118" i="1"/>
  <c r="I119" i="1"/>
  <c r="I120" i="1"/>
  <c r="I121" i="1"/>
  <c r="G121" i="1" s="1"/>
  <c r="F121" i="1" s="1"/>
  <c r="I122" i="1"/>
  <c r="I123" i="1"/>
  <c r="I124" i="1"/>
  <c r="I125" i="1"/>
  <c r="G125" i="1" s="1"/>
  <c r="F125" i="1" s="1"/>
  <c r="I126" i="1"/>
  <c r="I127" i="1"/>
  <c r="I128" i="1"/>
  <c r="I129" i="1"/>
  <c r="G129" i="1" s="1"/>
  <c r="F129" i="1" s="1"/>
  <c r="I130" i="1"/>
  <c r="I131" i="1"/>
  <c r="I132" i="1"/>
  <c r="I133" i="1"/>
  <c r="G133" i="1" s="1"/>
  <c r="F133" i="1" s="1"/>
  <c r="I134" i="1"/>
  <c r="I135" i="1"/>
  <c r="G114" i="1"/>
  <c r="G115" i="1"/>
  <c r="F115" i="1" s="1"/>
  <c r="G116" i="1"/>
  <c r="G118" i="1"/>
  <c r="G119" i="1"/>
  <c r="F119" i="1" s="1"/>
  <c r="G120" i="1"/>
  <c r="G122" i="1"/>
  <c r="G123" i="1"/>
  <c r="G124" i="1"/>
  <c r="G126" i="1"/>
  <c r="G127" i="1"/>
  <c r="F127" i="1" s="1"/>
  <c r="G128" i="1"/>
  <c r="G130" i="1"/>
  <c r="G131" i="1"/>
  <c r="F131" i="1" s="1"/>
  <c r="G132" i="1"/>
  <c r="G134" i="1"/>
  <c r="G135" i="1"/>
  <c r="F135" i="1" s="1"/>
  <c r="F114" i="1"/>
  <c r="F116" i="1"/>
  <c r="F118" i="1"/>
  <c r="F120" i="1"/>
  <c r="F122" i="1"/>
  <c r="F123" i="1"/>
  <c r="F124" i="1"/>
  <c r="F126" i="1"/>
  <c r="F128" i="1"/>
  <c r="F130" i="1"/>
  <c r="F132" i="1"/>
  <c r="F134" i="1"/>
  <c r="I113" i="1"/>
  <c r="G113" i="1" s="1"/>
  <c r="F113" i="1" s="1"/>
  <c r="G98" i="15"/>
  <c r="F98" i="15" s="1"/>
  <c r="G102" i="15"/>
  <c r="F102" i="15" s="1"/>
  <c r="G106" i="15"/>
  <c r="F106" i="15" s="1"/>
  <c r="G110" i="15"/>
  <c r="F110" i="15" s="1"/>
  <c r="I95" i="15"/>
  <c r="G95" i="15" s="1"/>
  <c r="F95" i="15" s="1"/>
  <c r="I96" i="15"/>
  <c r="G96" i="15" s="1"/>
  <c r="F96" i="15" s="1"/>
  <c r="I97" i="15"/>
  <c r="G97" i="15" s="1"/>
  <c r="F97" i="15" s="1"/>
  <c r="I98" i="15"/>
  <c r="I99" i="15"/>
  <c r="G99" i="15" s="1"/>
  <c r="F99" i="15" s="1"/>
  <c r="I100" i="15"/>
  <c r="G100" i="15" s="1"/>
  <c r="F100" i="15" s="1"/>
  <c r="I101" i="15"/>
  <c r="G101" i="15" s="1"/>
  <c r="F101" i="15" s="1"/>
  <c r="I102" i="15"/>
  <c r="I103" i="15"/>
  <c r="G103" i="15" s="1"/>
  <c r="F103" i="15" s="1"/>
  <c r="I104" i="15"/>
  <c r="G104" i="15" s="1"/>
  <c r="F104" i="15" s="1"/>
  <c r="I105" i="15"/>
  <c r="G105" i="15" s="1"/>
  <c r="F105" i="15" s="1"/>
  <c r="I106" i="15"/>
  <c r="I107" i="15"/>
  <c r="G107" i="15" s="1"/>
  <c r="F107" i="15" s="1"/>
  <c r="I108" i="15"/>
  <c r="G108" i="15" s="1"/>
  <c r="F108" i="15" s="1"/>
  <c r="I109" i="15"/>
  <c r="G109" i="15" s="1"/>
  <c r="F109" i="15" s="1"/>
  <c r="I110" i="15"/>
  <c r="I111" i="15"/>
  <c r="G111" i="15" s="1"/>
  <c r="F111" i="15" s="1"/>
  <c r="I112" i="15"/>
  <c r="G112" i="15" s="1"/>
  <c r="F112" i="15" s="1"/>
  <c r="I94" i="15"/>
  <c r="G94" i="15" s="1"/>
  <c r="F94" i="15" s="1"/>
  <c r="G95" i="14"/>
  <c r="G96" i="14"/>
  <c r="G97" i="14"/>
  <c r="G98" i="14"/>
  <c r="G99" i="14"/>
  <c r="G100" i="14"/>
  <c r="G101" i="14"/>
  <c r="G102" i="14"/>
  <c r="G103" i="14"/>
  <c r="G104" i="14"/>
  <c r="G105" i="14"/>
  <c r="G106" i="14"/>
  <c r="G107" i="14"/>
  <c r="G108" i="14"/>
  <c r="G109" i="14"/>
  <c r="G110" i="14"/>
  <c r="G111" i="14"/>
  <c r="G112" i="14"/>
  <c r="I95" i="14"/>
  <c r="I96" i="14"/>
  <c r="I97" i="14"/>
  <c r="I98" i="14"/>
  <c r="I99" i="14"/>
  <c r="I100" i="14"/>
  <c r="I101" i="14"/>
  <c r="I102" i="14"/>
  <c r="I103" i="14"/>
  <c r="I104" i="14"/>
  <c r="I105" i="14"/>
  <c r="I106" i="14"/>
  <c r="I107" i="14"/>
  <c r="I108" i="14"/>
  <c r="I109" i="14"/>
  <c r="I110" i="14"/>
  <c r="I111" i="14"/>
  <c r="I112" i="14"/>
  <c r="F109" i="14"/>
  <c r="I94" i="14"/>
  <c r="G94" i="14" s="1"/>
  <c r="F94" i="14" s="1"/>
  <c r="H163" i="20" l="1"/>
  <c r="M163" i="20" s="1"/>
  <c r="N163" i="20" s="1"/>
  <c r="H137" i="20"/>
  <c r="G142" i="11"/>
  <c r="F142" i="11" s="1"/>
  <c r="G130" i="11"/>
  <c r="F130" i="11" s="1"/>
  <c r="G123" i="11"/>
  <c r="F123" i="11" s="1"/>
  <c r="H141" i="20"/>
  <c r="G158" i="11"/>
  <c r="F158" i="11" s="1"/>
  <c r="G135" i="11"/>
  <c r="F135" i="11" s="1"/>
  <c r="G127" i="11"/>
  <c r="F127" i="11" s="1"/>
  <c r="H129" i="20"/>
  <c r="H145" i="20"/>
  <c r="G154" i="11"/>
  <c r="F154" i="11" s="1"/>
  <c r="H125" i="20"/>
  <c r="H168" i="20"/>
  <c r="M168" i="20" s="1"/>
  <c r="N168" i="20" s="1"/>
  <c r="H176" i="20"/>
  <c r="M176" i="20" s="1"/>
  <c r="N176" i="20" s="1"/>
  <c r="H172" i="20"/>
  <c r="M172" i="20" s="1"/>
  <c r="N172" i="20" s="1"/>
  <c r="G120" i="11"/>
  <c r="F120" i="11" s="1"/>
  <c r="H128" i="20"/>
  <c r="D128" i="20" s="1"/>
  <c r="H140" i="20"/>
  <c r="H144" i="20"/>
  <c r="G144" i="11"/>
  <c r="F144" i="11" s="1"/>
  <c r="G147" i="11"/>
  <c r="F147" i="11" s="1"/>
  <c r="H177" i="20"/>
  <c r="H173" i="20"/>
  <c r="H169" i="20"/>
  <c r="M169" i="20" s="1"/>
  <c r="N169" i="20" s="1"/>
  <c r="H156" i="20"/>
  <c r="M156" i="20" s="1"/>
  <c r="N156" i="20" s="1"/>
  <c r="G157" i="11"/>
  <c r="F157" i="11" s="1"/>
  <c r="G153" i="11"/>
  <c r="F153" i="11" s="1"/>
  <c r="G149" i="11"/>
  <c r="F149" i="11" s="1"/>
  <c r="G145" i="11"/>
  <c r="F145" i="11" s="1"/>
  <c r="H154" i="20"/>
  <c r="M154" i="20" s="1"/>
  <c r="N154" i="20" s="1"/>
  <c r="G148" i="11"/>
  <c r="F148" i="11" s="1"/>
  <c r="N109" i="19"/>
  <c r="L57" i="19"/>
  <c r="L59" i="19" s="1"/>
  <c r="L101" i="19"/>
  <c r="L91" i="19"/>
  <c r="L81" i="19"/>
  <c r="L71" i="19"/>
  <c r="L61" i="19"/>
  <c r="L63" i="19" s="1"/>
  <c r="N36" i="19"/>
  <c r="N26" i="19"/>
  <c r="L41" i="19"/>
  <c r="N107" i="19"/>
  <c r="L103" i="19"/>
  <c r="M97" i="19"/>
  <c r="N97" i="19" s="1"/>
  <c r="L93" i="19"/>
  <c r="M87" i="19"/>
  <c r="N87" i="19" s="1"/>
  <c r="M79" i="19"/>
  <c r="N79" i="19" s="1"/>
  <c r="L83" i="19"/>
  <c r="M77" i="19"/>
  <c r="N77" i="19" s="1"/>
  <c r="M69" i="19"/>
  <c r="N69" i="19" s="1"/>
  <c r="L73" i="19"/>
  <c r="M67" i="19"/>
  <c r="N67" i="19" s="1"/>
  <c r="L58" i="19"/>
  <c r="M58" i="19" s="1"/>
  <c r="N58" i="19" s="1"/>
  <c r="L38" i="19"/>
  <c r="M38" i="19" s="1"/>
  <c r="N38" i="19" s="1"/>
  <c r="L43" i="19"/>
  <c r="M37" i="19"/>
  <c r="N37" i="19" s="1"/>
  <c r="L33" i="19"/>
  <c r="M27" i="19"/>
  <c r="N27" i="19" s="1"/>
  <c r="L28" i="19"/>
  <c r="M28" i="19" s="1"/>
  <c r="L18" i="19"/>
  <c r="M18" i="19" s="1"/>
  <c r="N18" i="19" s="1"/>
  <c r="L19" i="19"/>
  <c r="M19" i="19" s="1"/>
  <c r="N19" i="19" s="1"/>
  <c r="H160" i="20"/>
  <c r="M160" i="20" s="1"/>
  <c r="N160" i="20" s="1"/>
  <c r="H158" i="20"/>
  <c r="M158" i="20" s="1"/>
  <c r="N158" i="20" s="1"/>
  <c r="H157" i="20"/>
  <c r="M157" i="20" s="1"/>
  <c r="N157" i="20" s="1"/>
  <c r="G138" i="11"/>
  <c r="F138" i="11" s="1"/>
  <c r="M177" i="20"/>
  <c r="N177" i="20" s="1"/>
  <c r="M173" i="20"/>
  <c r="N173" i="20" s="1"/>
  <c r="M165" i="20"/>
  <c r="N165" i="20" s="1"/>
  <c r="M161" i="20"/>
  <c r="N161" i="20" s="1"/>
  <c r="G95" i="13"/>
  <c r="G96" i="13"/>
  <c r="G97" i="13"/>
  <c r="G98" i="13"/>
  <c r="G99" i="13"/>
  <c r="G100" i="13"/>
  <c r="G101" i="13"/>
  <c r="G102" i="13"/>
  <c r="G103" i="13"/>
  <c r="G104" i="13"/>
  <c r="G105" i="13"/>
  <c r="G106" i="13"/>
  <c r="G107" i="13"/>
  <c r="G108" i="13"/>
  <c r="G109" i="13"/>
  <c r="G110" i="13"/>
  <c r="F110" i="13" s="1"/>
  <c r="G111" i="13"/>
  <c r="G112" i="13"/>
  <c r="I95" i="13"/>
  <c r="I96" i="13"/>
  <c r="I97" i="13"/>
  <c r="I98" i="13"/>
  <c r="C98" i="13" s="1"/>
  <c r="I99" i="13"/>
  <c r="I100" i="13"/>
  <c r="I101" i="13"/>
  <c r="I102" i="13"/>
  <c r="C102" i="13" s="1"/>
  <c r="I103" i="13"/>
  <c r="I104" i="13"/>
  <c r="I105" i="13"/>
  <c r="I106" i="13"/>
  <c r="C106" i="13" s="1"/>
  <c r="I107" i="13"/>
  <c r="I108" i="13"/>
  <c r="I109" i="13"/>
  <c r="I110" i="13"/>
  <c r="I111" i="13"/>
  <c r="I112" i="13"/>
  <c r="I94" i="13"/>
  <c r="G94" i="13" s="1"/>
  <c r="F94" i="13" s="1"/>
  <c r="I95" i="12"/>
  <c r="I96" i="12"/>
  <c r="I97" i="12"/>
  <c r="I98" i="12"/>
  <c r="I99" i="12"/>
  <c r="I100" i="12"/>
  <c r="I101" i="12"/>
  <c r="I102" i="12"/>
  <c r="I103" i="12"/>
  <c r="I104" i="12"/>
  <c r="I105" i="12"/>
  <c r="I106" i="12"/>
  <c r="I107" i="12"/>
  <c r="I108" i="12"/>
  <c r="I109" i="12"/>
  <c r="I110" i="12"/>
  <c r="G110" i="12" s="1"/>
  <c r="F110" i="12" s="1"/>
  <c r="I111" i="12"/>
  <c r="I112" i="12"/>
  <c r="F96" i="12"/>
  <c r="F100" i="12"/>
  <c r="F104" i="12"/>
  <c r="F108" i="12"/>
  <c r="F109" i="12"/>
  <c r="F112" i="12"/>
  <c r="G95" i="12"/>
  <c r="F95" i="12" s="1"/>
  <c r="G96" i="12"/>
  <c r="G97" i="12"/>
  <c r="F97" i="12" s="1"/>
  <c r="G98" i="12"/>
  <c r="F98" i="12" s="1"/>
  <c r="G99" i="12"/>
  <c r="F99" i="12" s="1"/>
  <c r="G100" i="12"/>
  <c r="G101" i="12"/>
  <c r="F101" i="12" s="1"/>
  <c r="G102" i="12"/>
  <c r="F102" i="12" s="1"/>
  <c r="G103" i="12"/>
  <c r="F103" i="12" s="1"/>
  <c r="G104" i="12"/>
  <c r="G105" i="12"/>
  <c r="F105" i="12" s="1"/>
  <c r="G106" i="12"/>
  <c r="F106" i="12" s="1"/>
  <c r="G107" i="12"/>
  <c r="F107" i="12" s="1"/>
  <c r="G108" i="12"/>
  <c r="G111" i="12"/>
  <c r="F111" i="12" s="1"/>
  <c r="G112" i="12"/>
  <c r="I94" i="12"/>
  <c r="G94" i="12" s="1"/>
  <c r="F94" i="12" s="1"/>
  <c r="I99" i="11"/>
  <c r="I100" i="11"/>
  <c r="H108" i="20" s="1"/>
  <c r="N108" i="20" s="1"/>
  <c r="I101" i="11"/>
  <c r="I102" i="11"/>
  <c r="I103" i="11"/>
  <c r="I104" i="11"/>
  <c r="H112" i="20" s="1"/>
  <c r="I105" i="11"/>
  <c r="H113" i="20" s="1"/>
  <c r="M113" i="20" s="1"/>
  <c r="O113" i="20" s="1"/>
  <c r="I106" i="11"/>
  <c r="H114" i="20" s="1"/>
  <c r="I107" i="11"/>
  <c r="H115" i="20" s="1"/>
  <c r="I108" i="11"/>
  <c r="H116" i="20" s="1"/>
  <c r="I109" i="11"/>
  <c r="I110" i="11"/>
  <c r="I111" i="11"/>
  <c r="H119" i="20" s="1"/>
  <c r="I112" i="11"/>
  <c r="H120" i="20" s="1"/>
  <c r="I112" i="1"/>
  <c r="I111" i="1"/>
  <c r="I110" i="1"/>
  <c r="I109" i="1"/>
  <c r="I108" i="1"/>
  <c r="I107" i="1"/>
  <c r="I106" i="1"/>
  <c r="I105" i="1"/>
  <c r="I104" i="1"/>
  <c r="I103" i="1"/>
  <c r="H111" i="20" s="1"/>
  <c r="M111" i="20" s="1"/>
  <c r="O111" i="20" s="1"/>
  <c r="I102" i="1"/>
  <c r="I101" i="1"/>
  <c r="I100" i="1"/>
  <c r="I99" i="1"/>
  <c r="I98" i="1"/>
  <c r="I97" i="1"/>
  <c r="I96" i="1"/>
  <c r="I95" i="1"/>
  <c r="I94" i="11"/>
  <c r="G94" i="11" s="1"/>
  <c r="F94" i="11" s="1"/>
  <c r="I94" i="1"/>
  <c r="C5" i="13"/>
  <c r="C6" i="13"/>
  <c r="C7" i="13"/>
  <c r="C8" i="13"/>
  <c r="C9" i="13"/>
  <c r="C10" i="13"/>
  <c r="C11" i="13"/>
  <c r="C12" i="13"/>
  <c r="C13" i="13"/>
  <c r="C14" i="13"/>
  <c r="C15" i="13"/>
  <c r="C16" i="13"/>
  <c r="C17" i="13"/>
  <c r="C18" i="13"/>
  <c r="C19" i="13"/>
  <c r="C20" i="13"/>
  <c r="C21" i="13"/>
  <c r="C22" i="13"/>
  <c r="C23" i="13"/>
  <c r="C24" i="13"/>
  <c r="C25" i="13"/>
  <c r="C26" i="13"/>
  <c r="C27" i="13"/>
  <c r="C28" i="13"/>
  <c r="C29" i="13"/>
  <c r="C30" i="13"/>
  <c r="C31" i="13"/>
  <c r="C32" i="13"/>
  <c r="C33" i="13"/>
  <c r="C34" i="13"/>
  <c r="C35" i="13"/>
  <c r="C36" i="13"/>
  <c r="C37" i="13"/>
  <c r="C38" i="13"/>
  <c r="C39" i="13"/>
  <c r="C40" i="13"/>
  <c r="C41" i="13"/>
  <c r="C42" i="13"/>
  <c r="C43" i="13"/>
  <c r="C44" i="13"/>
  <c r="C45" i="13"/>
  <c r="C46" i="13"/>
  <c r="C47" i="13"/>
  <c r="C48" i="13"/>
  <c r="C49" i="13"/>
  <c r="C50" i="13"/>
  <c r="C51" i="13"/>
  <c r="C52" i="13"/>
  <c r="C53" i="13"/>
  <c r="C54" i="13"/>
  <c r="C55" i="13"/>
  <c r="C56" i="13"/>
  <c r="C57" i="13"/>
  <c r="C58" i="13"/>
  <c r="C59" i="13"/>
  <c r="C60" i="13"/>
  <c r="C61" i="13"/>
  <c r="C62" i="13"/>
  <c r="C63" i="13"/>
  <c r="C64" i="13"/>
  <c r="C65" i="13"/>
  <c r="C66" i="13"/>
  <c r="C67" i="13"/>
  <c r="C68" i="13"/>
  <c r="C69" i="13"/>
  <c r="C70" i="13"/>
  <c r="C71" i="13"/>
  <c r="C72" i="13"/>
  <c r="C73" i="13"/>
  <c r="C74" i="13"/>
  <c r="C75" i="13"/>
  <c r="C76" i="13"/>
  <c r="C77" i="13"/>
  <c r="C78" i="13"/>
  <c r="C79" i="13"/>
  <c r="C80" i="13"/>
  <c r="C81" i="13"/>
  <c r="C82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9" i="13"/>
  <c r="C100" i="13"/>
  <c r="C101" i="13"/>
  <c r="C103" i="13"/>
  <c r="C104" i="13"/>
  <c r="C105" i="13"/>
  <c r="C107" i="13"/>
  <c r="C108" i="13"/>
  <c r="C109" i="13"/>
  <c r="C111" i="13"/>
  <c r="C112" i="13"/>
  <c r="C113" i="13"/>
  <c r="C114" i="13"/>
  <c r="C115" i="13"/>
  <c r="C116" i="13"/>
  <c r="C117" i="13"/>
  <c r="C118" i="13"/>
  <c r="C119" i="13"/>
  <c r="C120" i="13"/>
  <c r="C121" i="13"/>
  <c r="C122" i="13"/>
  <c r="C123" i="13"/>
  <c r="C124" i="13"/>
  <c r="C125" i="13"/>
  <c r="C126" i="13"/>
  <c r="C127" i="13"/>
  <c r="C128" i="13"/>
  <c r="C129" i="13"/>
  <c r="C130" i="13"/>
  <c r="C131" i="13"/>
  <c r="C132" i="13"/>
  <c r="C133" i="13"/>
  <c r="C134" i="13"/>
  <c r="C135" i="13"/>
  <c r="C136" i="13"/>
  <c r="C137" i="13"/>
  <c r="C138" i="13"/>
  <c r="C139" i="13"/>
  <c r="C140" i="13"/>
  <c r="C141" i="13"/>
  <c r="C142" i="13"/>
  <c r="C143" i="13"/>
  <c r="C144" i="13"/>
  <c r="C145" i="13"/>
  <c r="C146" i="13"/>
  <c r="C147" i="13"/>
  <c r="C148" i="13"/>
  <c r="C149" i="13"/>
  <c r="C150" i="13"/>
  <c r="C151" i="13"/>
  <c r="C152" i="13"/>
  <c r="C153" i="13"/>
  <c r="C154" i="13"/>
  <c r="C155" i="13"/>
  <c r="C156" i="13"/>
  <c r="C157" i="13"/>
  <c r="C158" i="13"/>
  <c r="C159" i="13"/>
  <c r="C160" i="13"/>
  <c r="C161" i="13"/>
  <c r="C162" i="13"/>
  <c r="C163" i="13"/>
  <c r="C164" i="13"/>
  <c r="C165" i="13"/>
  <c r="C166" i="13"/>
  <c r="C167" i="13"/>
  <c r="C168" i="13"/>
  <c r="C169" i="13"/>
  <c r="C170" i="13"/>
  <c r="C171" i="13"/>
  <c r="C172" i="13"/>
  <c r="C173" i="13"/>
  <c r="C174" i="13"/>
  <c r="C175" i="13"/>
  <c r="C176" i="13"/>
  <c r="C177" i="13"/>
  <c r="C178" i="13"/>
  <c r="C179" i="13"/>
  <c r="C180" i="13"/>
  <c r="C181" i="13"/>
  <c r="C182" i="13"/>
  <c r="C183" i="13"/>
  <c r="C184" i="13"/>
  <c r="C185" i="13"/>
  <c r="C186" i="13"/>
  <c r="C187" i="13"/>
  <c r="C188" i="13"/>
  <c r="C189" i="13"/>
  <c r="C190" i="13"/>
  <c r="C191" i="13"/>
  <c r="C192" i="13"/>
  <c r="C193" i="13"/>
  <c r="C194" i="13"/>
  <c r="C4" i="13"/>
  <c r="C5" i="12"/>
  <c r="C6" i="12"/>
  <c r="C7" i="12"/>
  <c r="C8" i="12"/>
  <c r="C9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C42" i="12"/>
  <c r="C43" i="12"/>
  <c r="C44" i="12"/>
  <c r="C45" i="12"/>
  <c r="C46" i="12"/>
  <c r="C47" i="12"/>
  <c r="C48" i="12"/>
  <c r="C49" i="12"/>
  <c r="C50" i="12"/>
  <c r="C51" i="12"/>
  <c r="C52" i="12"/>
  <c r="C53" i="12"/>
  <c r="C54" i="12"/>
  <c r="C55" i="12"/>
  <c r="C56" i="12"/>
  <c r="C57" i="12"/>
  <c r="C58" i="12"/>
  <c r="C59" i="12"/>
  <c r="C60" i="12"/>
  <c r="C61" i="12"/>
  <c r="C62" i="12"/>
  <c r="C63" i="12"/>
  <c r="C64" i="12"/>
  <c r="C65" i="12"/>
  <c r="C66" i="12"/>
  <c r="C67" i="12"/>
  <c r="C68" i="12"/>
  <c r="C69" i="12"/>
  <c r="C70" i="12"/>
  <c r="C71" i="12"/>
  <c r="C72" i="12"/>
  <c r="C73" i="12"/>
  <c r="C74" i="12"/>
  <c r="C75" i="12"/>
  <c r="C76" i="12"/>
  <c r="C77" i="12"/>
  <c r="C78" i="12"/>
  <c r="C79" i="12"/>
  <c r="C80" i="12"/>
  <c r="C81" i="12"/>
  <c r="C82" i="12"/>
  <c r="C83" i="12"/>
  <c r="C84" i="12"/>
  <c r="C85" i="12"/>
  <c r="C86" i="12"/>
  <c r="C87" i="12"/>
  <c r="C88" i="12"/>
  <c r="C89" i="12"/>
  <c r="C90" i="12"/>
  <c r="C91" i="12"/>
  <c r="C92" i="12"/>
  <c r="C93" i="12"/>
  <c r="C94" i="12"/>
  <c r="C95" i="12"/>
  <c r="C96" i="12"/>
  <c r="C97" i="12"/>
  <c r="C99" i="12"/>
  <c r="C100" i="12"/>
  <c r="C101" i="12"/>
  <c r="C103" i="12"/>
  <c r="C104" i="12"/>
  <c r="C105" i="12"/>
  <c r="C107" i="12"/>
  <c r="C108" i="12"/>
  <c r="C111" i="12"/>
  <c r="C112" i="12"/>
  <c r="C113" i="12"/>
  <c r="C114" i="12"/>
  <c r="C115" i="12"/>
  <c r="C116" i="12"/>
  <c r="C117" i="12"/>
  <c r="C118" i="12"/>
  <c r="C119" i="12"/>
  <c r="C120" i="12"/>
  <c r="C121" i="12"/>
  <c r="C122" i="12"/>
  <c r="C123" i="12"/>
  <c r="C124" i="12"/>
  <c r="C125" i="12"/>
  <c r="C126" i="12"/>
  <c r="C127" i="12"/>
  <c r="C128" i="12"/>
  <c r="C129" i="12"/>
  <c r="C130" i="12"/>
  <c r="C131" i="12"/>
  <c r="C132" i="12"/>
  <c r="C133" i="12"/>
  <c r="C134" i="12"/>
  <c r="C135" i="12"/>
  <c r="C136" i="12"/>
  <c r="C137" i="12"/>
  <c r="C138" i="12"/>
  <c r="C139" i="12"/>
  <c r="C140" i="12"/>
  <c r="C141" i="12"/>
  <c r="C142" i="12"/>
  <c r="C143" i="12"/>
  <c r="C144" i="12"/>
  <c r="C145" i="12"/>
  <c r="C146" i="12"/>
  <c r="C147" i="12"/>
  <c r="C148" i="12"/>
  <c r="C149" i="12"/>
  <c r="C150" i="12"/>
  <c r="C151" i="12"/>
  <c r="C152" i="12"/>
  <c r="C153" i="12"/>
  <c r="C154" i="12"/>
  <c r="C155" i="12"/>
  <c r="C156" i="12"/>
  <c r="C157" i="12"/>
  <c r="C158" i="12"/>
  <c r="C159" i="12"/>
  <c r="C160" i="12"/>
  <c r="C161" i="12"/>
  <c r="C162" i="12"/>
  <c r="C163" i="12"/>
  <c r="C164" i="12"/>
  <c r="C165" i="12"/>
  <c r="C166" i="12"/>
  <c r="C167" i="12"/>
  <c r="C168" i="12"/>
  <c r="C169" i="12"/>
  <c r="C170" i="12"/>
  <c r="C171" i="12"/>
  <c r="C172" i="12"/>
  <c r="C173" i="12"/>
  <c r="C174" i="12"/>
  <c r="C175" i="12"/>
  <c r="C176" i="12"/>
  <c r="C177" i="12"/>
  <c r="C178" i="12"/>
  <c r="C179" i="12"/>
  <c r="C180" i="12"/>
  <c r="C181" i="12"/>
  <c r="C182" i="12"/>
  <c r="C183" i="12"/>
  <c r="C184" i="12"/>
  <c r="C185" i="12"/>
  <c r="C186" i="12"/>
  <c r="C187" i="12"/>
  <c r="C188" i="12"/>
  <c r="C189" i="12"/>
  <c r="C190" i="12"/>
  <c r="C191" i="12"/>
  <c r="C192" i="12"/>
  <c r="C193" i="12"/>
  <c r="C194" i="12"/>
  <c r="C4" i="12"/>
  <c r="C33" i="1"/>
  <c r="C99" i="11"/>
  <c r="C101" i="11"/>
  <c r="C103" i="11"/>
  <c r="C104" i="11"/>
  <c r="C107" i="11"/>
  <c r="C108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168" i="11"/>
  <c r="C169" i="11"/>
  <c r="C170" i="11"/>
  <c r="C171" i="11"/>
  <c r="C172" i="11"/>
  <c r="C173" i="11"/>
  <c r="C174" i="11"/>
  <c r="C175" i="11"/>
  <c r="C176" i="11"/>
  <c r="C177" i="11"/>
  <c r="C178" i="11"/>
  <c r="C179" i="11"/>
  <c r="C180" i="11"/>
  <c r="C181" i="11"/>
  <c r="C182" i="11"/>
  <c r="C183" i="11"/>
  <c r="C184" i="11"/>
  <c r="C185" i="11"/>
  <c r="H107" i="20"/>
  <c r="M107" i="20" s="1"/>
  <c r="O107" i="20" s="1"/>
  <c r="H109" i="20"/>
  <c r="M109" i="20" s="1"/>
  <c r="O109" i="20" s="1"/>
  <c r="N112" i="20"/>
  <c r="N116" i="20"/>
  <c r="M119" i="20"/>
  <c r="O119" i="20" s="1"/>
  <c r="N120" i="20"/>
  <c r="K236" i="20"/>
  <c r="I236" i="20"/>
  <c r="E235" i="20"/>
  <c r="E234" i="20"/>
  <c r="E233" i="20"/>
  <c r="E232" i="20"/>
  <c r="E231" i="20"/>
  <c r="E230" i="20"/>
  <c r="E229" i="20"/>
  <c r="E228" i="20"/>
  <c r="R228" i="20" s="1"/>
  <c r="E227" i="20"/>
  <c r="G236" i="20" s="1"/>
  <c r="K223" i="20"/>
  <c r="J223" i="20"/>
  <c r="E222" i="20"/>
  <c r="F222" i="20" s="1"/>
  <c r="D222" i="20"/>
  <c r="M221" i="20"/>
  <c r="E221" i="20"/>
  <c r="F221" i="20" s="1"/>
  <c r="D221" i="20"/>
  <c r="E220" i="20"/>
  <c r="F220" i="20" s="1"/>
  <c r="D220" i="20"/>
  <c r="M218" i="20"/>
  <c r="M217" i="20"/>
  <c r="M216" i="20" s="1"/>
  <c r="K216" i="20"/>
  <c r="J216" i="20"/>
  <c r="I216" i="20"/>
  <c r="M215" i="20"/>
  <c r="E215" i="20"/>
  <c r="F215" i="20" s="1"/>
  <c r="D215" i="20"/>
  <c r="E214" i="20"/>
  <c r="F214" i="20" s="1"/>
  <c r="H216" i="20" s="1"/>
  <c r="D214" i="20"/>
  <c r="K210" i="20"/>
  <c r="J210" i="20"/>
  <c r="I210" i="20"/>
  <c r="E209" i="20"/>
  <c r="F209" i="20" s="1"/>
  <c r="D209" i="20"/>
  <c r="E208" i="20"/>
  <c r="G210" i="20" s="1"/>
  <c r="D208" i="20"/>
  <c r="E203" i="20"/>
  <c r="D203" i="20"/>
  <c r="E202" i="20"/>
  <c r="H204" i="20" s="1"/>
  <c r="D202" i="20"/>
  <c r="E201" i="20"/>
  <c r="D201" i="20"/>
  <c r="E200" i="20"/>
  <c r="F200" i="20" s="1"/>
  <c r="D200" i="20"/>
  <c r="E199" i="20"/>
  <c r="D199" i="20"/>
  <c r="E198" i="20"/>
  <c r="F198" i="20" s="1"/>
  <c r="D198" i="20"/>
  <c r="E197" i="20"/>
  <c r="D197" i="20"/>
  <c r="E196" i="20"/>
  <c r="D196" i="20"/>
  <c r="E195" i="20"/>
  <c r="D195" i="20"/>
  <c r="E190" i="20"/>
  <c r="D190" i="20"/>
  <c r="L190" i="20" s="1"/>
  <c r="E189" i="20"/>
  <c r="D189" i="20"/>
  <c r="L189" i="20" s="1"/>
  <c r="E188" i="20"/>
  <c r="D188" i="20"/>
  <c r="L188" i="20" s="1"/>
  <c r="E187" i="20"/>
  <c r="D187" i="20"/>
  <c r="L187" i="20" s="1"/>
  <c r="E186" i="20"/>
  <c r="D186" i="20"/>
  <c r="L186" i="20" s="1"/>
  <c r="E185" i="20"/>
  <c r="F185" i="20" s="1"/>
  <c r="D185" i="20"/>
  <c r="L185" i="20" s="1"/>
  <c r="E184" i="20"/>
  <c r="D184" i="20"/>
  <c r="L184" i="20" s="1"/>
  <c r="E183" i="20"/>
  <c r="D183" i="20"/>
  <c r="L183" i="20" s="1"/>
  <c r="E182" i="20"/>
  <c r="D182" i="20"/>
  <c r="L182" i="20" s="1"/>
  <c r="E177" i="20"/>
  <c r="D177" i="20"/>
  <c r="L177" i="20" s="1"/>
  <c r="E176" i="20"/>
  <c r="D176" i="20"/>
  <c r="L176" i="20" s="1"/>
  <c r="E175" i="20"/>
  <c r="D175" i="20"/>
  <c r="L175" i="20" s="1"/>
  <c r="E174" i="20"/>
  <c r="D174" i="20"/>
  <c r="L174" i="20" s="1"/>
  <c r="E173" i="20"/>
  <c r="D173" i="20"/>
  <c r="L173" i="20" s="1"/>
  <c r="E172" i="20"/>
  <c r="D172" i="20"/>
  <c r="L172" i="20" s="1"/>
  <c r="E171" i="20"/>
  <c r="D171" i="20"/>
  <c r="L171" i="20" s="1"/>
  <c r="E170" i="20"/>
  <c r="D170" i="20"/>
  <c r="L170" i="20" s="1"/>
  <c r="E169" i="20"/>
  <c r="D169" i="20"/>
  <c r="L169" i="20" s="1"/>
  <c r="E168" i="20"/>
  <c r="E167" i="20"/>
  <c r="D167" i="20"/>
  <c r="L167" i="20" s="1"/>
  <c r="E166" i="20"/>
  <c r="D166" i="20"/>
  <c r="L166" i="20" s="1"/>
  <c r="E165" i="20"/>
  <c r="E164" i="20"/>
  <c r="D164" i="20"/>
  <c r="L164" i="20" s="1"/>
  <c r="E163" i="20"/>
  <c r="D163" i="20"/>
  <c r="L163" i="20" s="1"/>
  <c r="E162" i="20"/>
  <c r="D162" i="20"/>
  <c r="L162" i="20" s="1"/>
  <c r="E161" i="20"/>
  <c r="D161" i="20"/>
  <c r="L161" i="20" s="1"/>
  <c r="E160" i="20"/>
  <c r="D160" i="20"/>
  <c r="L160" i="20" s="1"/>
  <c r="E159" i="20"/>
  <c r="D159" i="20"/>
  <c r="L159" i="20" s="1"/>
  <c r="E158" i="20"/>
  <c r="D158" i="20"/>
  <c r="L158" i="20" s="1"/>
  <c r="E157" i="20"/>
  <c r="D157" i="20"/>
  <c r="L157" i="20" s="1"/>
  <c r="E156" i="20"/>
  <c r="E155" i="20"/>
  <c r="D155" i="20"/>
  <c r="L155" i="20" s="1"/>
  <c r="E154" i="20"/>
  <c r="D154" i="20"/>
  <c r="L154" i="20" s="1"/>
  <c r="E153" i="20"/>
  <c r="D153" i="20"/>
  <c r="L153" i="20" s="1"/>
  <c r="E147" i="20"/>
  <c r="D147" i="20"/>
  <c r="E146" i="20"/>
  <c r="D146" i="20"/>
  <c r="E145" i="20"/>
  <c r="D145" i="20"/>
  <c r="E144" i="20"/>
  <c r="D144" i="20"/>
  <c r="E143" i="20"/>
  <c r="D143" i="20"/>
  <c r="F143" i="20" s="1"/>
  <c r="E142" i="20"/>
  <c r="D142" i="20"/>
  <c r="E141" i="20"/>
  <c r="D141" i="20"/>
  <c r="E140" i="20"/>
  <c r="D140" i="20"/>
  <c r="E139" i="20"/>
  <c r="D139" i="20"/>
  <c r="E138" i="20"/>
  <c r="D138" i="20"/>
  <c r="E137" i="20"/>
  <c r="D137" i="20"/>
  <c r="E136" i="20"/>
  <c r="D136" i="20"/>
  <c r="E135" i="20"/>
  <c r="D135" i="20"/>
  <c r="E134" i="20"/>
  <c r="D134" i="20"/>
  <c r="E133" i="20"/>
  <c r="D133" i="20"/>
  <c r="F133" i="20" s="1"/>
  <c r="E132" i="20"/>
  <c r="D132" i="20"/>
  <c r="E131" i="20"/>
  <c r="D131" i="20"/>
  <c r="E130" i="20"/>
  <c r="D130" i="20"/>
  <c r="E129" i="20"/>
  <c r="D129" i="20"/>
  <c r="F129" i="20" s="1"/>
  <c r="E128" i="20"/>
  <c r="E127" i="20"/>
  <c r="D127" i="20"/>
  <c r="E126" i="20"/>
  <c r="D126" i="20"/>
  <c r="E125" i="20"/>
  <c r="D125" i="20"/>
  <c r="E120" i="20"/>
  <c r="E119" i="20"/>
  <c r="E118" i="20"/>
  <c r="E117" i="20"/>
  <c r="E116" i="20"/>
  <c r="E115" i="20"/>
  <c r="E114" i="20"/>
  <c r="E113" i="20"/>
  <c r="E112" i="20"/>
  <c r="E111" i="20"/>
  <c r="E110" i="20"/>
  <c r="E109" i="20"/>
  <c r="E108" i="20"/>
  <c r="E107" i="20"/>
  <c r="E106" i="20"/>
  <c r="E105" i="20"/>
  <c r="E104" i="20"/>
  <c r="E103" i="20"/>
  <c r="E102" i="20"/>
  <c r="E97" i="20"/>
  <c r="E96" i="20"/>
  <c r="E95" i="20"/>
  <c r="E94" i="20"/>
  <c r="E93" i="20"/>
  <c r="E92" i="20"/>
  <c r="E91" i="20"/>
  <c r="E90" i="20"/>
  <c r="E89" i="20"/>
  <c r="E88" i="20"/>
  <c r="E87" i="20"/>
  <c r="E86" i="20"/>
  <c r="E85" i="20"/>
  <c r="E84" i="20"/>
  <c r="E83" i="20"/>
  <c r="E82" i="20"/>
  <c r="E81" i="20"/>
  <c r="E80" i="20"/>
  <c r="E79" i="20"/>
  <c r="E78" i="20"/>
  <c r="E77" i="20"/>
  <c r="E76" i="20"/>
  <c r="E75" i="20"/>
  <c r="E74" i="20"/>
  <c r="K26" i="20"/>
  <c r="J26" i="20"/>
  <c r="I26" i="20"/>
  <c r="G26" i="20"/>
  <c r="G1" i="20"/>
  <c r="M6" i="18"/>
  <c r="M7" i="18"/>
  <c r="M8" i="18"/>
  <c r="M9" i="18"/>
  <c r="M10" i="18"/>
  <c r="M11" i="18"/>
  <c r="M12" i="18"/>
  <c r="M13" i="18"/>
  <c r="M14" i="18"/>
  <c r="M15" i="18"/>
  <c r="M16" i="18"/>
  <c r="M17" i="18"/>
  <c r="M18" i="18"/>
  <c r="M19" i="18"/>
  <c r="M20" i="18"/>
  <c r="M21" i="18"/>
  <c r="M22" i="18"/>
  <c r="M23" i="18"/>
  <c r="M24" i="18"/>
  <c r="M25" i="18"/>
  <c r="M26" i="18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4" i="1"/>
  <c r="M5" i="18"/>
  <c r="M4" i="1"/>
  <c r="K237" i="18"/>
  <c r="J237" i="18"/>
  <c r="I237" i="18"/>
  <c r="E236" i="18"/>
  <c r="F236" i="18" s="1"/>
  <c r="D236" i="18"/>
  <c r="E235" i="18"/>
  <c r="F235" i="18" s="1"/>
  <c r="D235" i="18"/>
  <c r="E234" i="18"/>
  <c r="D234" i="18"/>
  <c r="E233" i="18"/>
  <c r="D233" i="18"/>
  <c r="E232" i="18"/>
  <c r="F232" i="18" s="1"/>
  <c r="D232" i="18"/>
  <c r="E231" i="18"/>
  <c r="F231" i="18" s="1"/>
  <c r="D231" i="18"/>
  <c r="E230" i="18"/>
  <c r="F230" i="18" s="1"/>
  <c r="D230" i="18"/>
  <c r="M229" i="18"/>
  <c r="E229" i="18"/>
  <c r="D229" i="18"/>
  <c r="E228" i="18"/>
  <c r="D228" i="18"/>
  <c r="K224" i="18"/>
  <c r="J224" i="18"/>
  <c r="F223" i="18"/>
  <c r="E223" i="18"/>
  <c r="D223" i="18"/>
  <c r="M222" i="18"/>
  <c r="E222" i="18"/>
  <c r="F222" i="18" s="1"/>
  <c r="D222" i="18"/>
  <c r="E221" i="18"/>
  <c r="F221" i="18" s="1"/>
  <c r="D221" i="18"/>
  <c r="M219" i="18"/>
  <c r="M218" i="18"/>
  <c r="M217" i="18" s="1"/>
  <c r="K217" i="18"/>
  <c r="J217" i="18"/>
  <c r="I217" i="18"/>
  <c r="M216" i="18"/>
  <c r="E216" i="18"/>
  <c r="D216" i="18"/>
  <c r="E215" i="18"/>
  <c r="D215" i="18"/>
  <c r="K211" i="18"/>
  <c r="J211" i="18"/>
  <c r="I211" i="18"/>
  <c r="E210" i="18"/>
  <c r="F210" i="18" s="1"/>
  <c r="D210" i="18"/>
  <c r="E209" i="18"/>
  <c r="D209" i="18"/>
  <c r="E204" i="18"/>
  <c r="D204" i="18"/>
  <c r="E203" i="18"/>
  <c r="K205" i="18" s="1"/>
  <c r="D203" i="18"/>
  <c r="E202" i="18"/>
  <c r="F202" i="18" s="1"/>
  <c r="D202" i="18"/>
  <c r="E201" i="18"/>
  <c r="F201" i="18" s="1"/>
  <c r="D201" i="18"/>
  <c r="E200" i="18"/>
  <c r="F200" i="18" s="1"/>
  <c r="D200" i="18"/>
  <c r="E199" i="18"/>
  <c r="D199" i="18"/>
  <c r="F198" i="18"/>
  <c r="E198" i="18"/>
  <c r="D198" i="18"/>
  <c r="E197" i="18"/>
  <c r="D197" i="18"/>
  <c r="E196" i="18"/>
  <c r="D196" i="18"/>
  <c r="E191" i="18"/>
  <c r="F191" i="18" s="1"/>
  <c r="D191" i="18"/>
  <c r="L191" i="18" s="1"/>
  <c r="E190" i="18"/>
  <c r="F190" i="18" s="1"/>
  <c r="D190" i="18"/>
  <c r="L190" i="18" s="1"/>
  <c r="E189" i="18"/>
  <c r="F189" i="18" s="1"/>
  <c r="D189" i="18"/>
  <c r="L189" i="18" s="1"/>
  <c r="E188" i="18"/>
  <c r="F188" i="18" s="1"/>
  <c r="D188" i="18"/>
  <c r="L188" i="18" s="1"/>
  <c r="E187" i="18"/>
  <c r="F187" i="18" s="1"/>
  <c r="D187" i="18"/>
  <c r="L187" i="18" s="1"/>
  <c r="E186" i="18"/>
  <c r="F186" i="18" s="1"/>
  <c r="D186" i="18"/>
  <c r="L186" i="18" s="1"/>
  <c r="E185" i="18"/>
  <c r="F185" i="18" s="1"/>
  <c r="D185" i="18"/>
  <c r="L185" i="18" s="1"/>
  <c r="E184" i="18"/>
  <c r="F184" i="18" s="1"/>
  <c r="D184" i="18"/>
  <c r="L184" i="18" s="1"/>
  <c r="E183" i="18"/>
  <c r="D183" i="18"/>
  <c r="L183" i="18" s="1"/>
  <c r="E178" i="18"/>
  <c r="F178" i="18" s="1"/>
  <c r="D178" i="18"/>
  <c r="L178" i="18" s="1"/>
  <c r="E177" i="18"/>
  <c r="F177" i="18" s="1"/>
  <c r="D177" i="18"/>
  <c r="L177" i="18" s="1"/>
  <c r="E176" i="18"/>
  <c r="F176" i="18" s="1"/>
  <c r="D176" i="18"/>
  <c r="L176" i="18" s="1"/>
  <c r="E175" i="18"/>
  <c r="F175" i="18" s="1"/>
  <c r="D175" i="18"/>
  <c r="L175" i="18" s="1"/>
  <c r="E174" i="18"/>
  <c r="F174" i="18" s="1"/>
  <c r="D174" i="18"/>
  <c r="L174" i="18" s="1"/>
  <c r="E173" i="18"/>
  <c r="F173" i="18" s="1"/>
  <c r="D173" i="18"/>
  <c r="L173" i="18" s="1"/>
  <c r="E172" i="18"/>
  <c r="F172" i="18" s="1"/>
  <c r="D172" i="18"/>
  <c r="L172" i="18" s="1"/>
  <c r="E171" i="18"/>
  <c r="F171" i="18" s="1"/>
  <c r="D171" i="18"/>
  <c r="L171" i="18" s="1"/>
  <c r="E170" i="18"/>
  <c r="F170" i="18" s="1"/>
  <c r="D170" i="18"/>
  <c r="L170" i="18" s="1"/>
  <c r="E169" i="18"/>
  <c r="F169" i="18" s="1"/>
  <c r="D169" i="18"/>
  <c r="L169" i="18" s="1"/>
  <c r="E168" i="18"/>
  <c r="F168" i="18" s="1"/>
  <c r="D168" i="18"/>
  <c r="L168" i="18" s="1"/>
  <c r="E167" i="18"/>
  <c r="F167" i="18" s="1"/>
  <c r="D167" i="18"/>
  <c r="L167" i="18" s="1"/>
  <c r="E166" i="18"/>
  <c r="F166" i="18" s="1"/>
  <c r="D166" i="18"/>
  <c r="L166" i="18" s="1"/>
  <c r="E165" i="18"/>
  <c r="F165" i="18" s="1"/>
  <c r="D165" i="18"/>
  <c r="L165" i="18" s="1"/>
  <c r="E164" i="18"/>
  <c r="F164" i="18" s="1"/>
  <c r="D164" i="18"/>
  <c r="L164" i="18" s="1"/>
  <c r="E163" i="18"/>
  <c r="F163" i="18" s="1"/>
  <c r="D163" i="18"/>
  <c r="L163" i="18" s="1"/>
  <c r="E162" i="18"/>
  <c r="F162" i="18" s="1"/>
  <c r="D162" i="18"/>
  <c r="L162" i="18" s="1"/>
  <c r="E161" i="18"/>
  <c r="F161" i="18" s="1"/>
  <c r="D161" i="18"/>
  <c r="L161" i="18" s="1"/>
  <c r="E160" i="18"/>
  <c r="F160" i="18" s="1"/>
  <c r="D160" i="18"/>
  <c r="L160" i="18" s="1"/>
  <c r="E159" i="18"/>
  <c r="F159" i="18" s="1"/>
  <c r="D159" i="18"/>
  <c r="L159" i="18" s="1"/>
  <c r="E158" i="18"/>
  <c r="F158" i="18" s="1"/>
  <c r="D158" i="18"/>
  <c r="L158" i="18" s="1"/>
  <c r="E157" i="18"/>
  <c r="F157" i="18" s="1"/>
  <c r="D157" i="18"/>
  <c r="L157" i="18" s="1"/>
  <c r="E156" i="18"/>
  <c r="F156" i="18" s="1"/>
  <c r="D156" i="18"/>
  <c r="L156" i="18" s="1"/>
  <c r="E155" i="18"/>
  <c r="F155" i="18" s="1"/>
  <c r="D155" i="18"/>
  <c r="L155" i="18" s="1"/>
  <c r="E154" i="18"/>
  <c r="D154" i="18"/>
  <c r="D179" i="18" s="1"/>
  <c r="E148" i="18"/>
  <c r="F148" i="18" s="1"/>
  <c r="D148" i="18"/>
  <c r="E147" i="18"/>
  <c r="D147" i="18"/>
  <c r="E146" i="18"/>
  <c r="D146" i="18"/>
  <c r="E145" i="18"/>
  <c r="F145" i="18" s="1"/>
  <c r="D145" i="18"/>
  <c r="E144" i="18"/>
  <c r="F144" i="18" s="1"/>
  <c r="D144" i="18"/>
  <c r="E143" i="18"/>
  <c r="D143" i="18"/>
  <c r="E142" i="18"/>
  <c r="D142" i="18"/>
  <c r="E141" i="18"/>
  <c r="F141" i="18" s="1"/>
  <c r="D141" i="18"/>
  <c r="E140" i="18"/>
  <c r="F140" i="18" s="1"/>
  <c r="D140" i="18"/>
  <c r="E139" i="18"/>
  <c r="D139" i="18"/>
  <c r="E138" i="18"/>
  <c r="D138" i="18"/>
  <c r="E137" i="18"/>
  <c r="F137" i="18" s="1"/>
  <c r="D137" i="18"/>
  <c r="E136" i="18"/>
  <c r="F136" i="18" s="1"/>
  <c r="D136" i="18"/>
  <c r="E135" i="18"/>
  <c r="D135" i="18"/>
  <c r="E134" i="18"/>
  <c r="D134" i="18"/>
  <c r="E133" i="18"/>
  <c r="F133" i="18" s="1"/>
  <c r="D133" i="18"/>
  <c r="E132" i="18"/>
  <c r="F132" i="18" s="1"/>
  <c r="D132" i="18"/>
  <c r="E131" i="18"/>
  <c r="D131" i="18"/>
  <c r="E130" i="18"/>
  <c r="D130" i="18"/>
  <c r="E129" i="18"/>
  <c r="F129" i="18" s="1"/>
  <c r="D129" i="18"/>
  <c r="E128" i="18"/>
  <c r="F128" i="18" s="1"/>
  <c r="D128" i="18"/>
  <c r="E127" i="18"/>
  <c r="D127" i="18"/>
  <c r="E126" i="18"/>
  <c r="D126" i="18"/>
  <c r="E121" i="18"/>
  <c r="F121" i="18" s="1"/>
  <c r="D121" i="18"/>
  <c r="L121" i="18" s="1"/>
  <c r="E120" i="18"/>
  <c r="F120" i="18" s="1"/>
  <c r="D120" i="18"/>
  <c r="L120" i="18" s="1"/>
  <c r="E119" i="18"/>
  <c r="D119" i="18"/>
  <c r="E118" i="18"/>
  <c r="D118" i="18"/>
  <c r="L118" i="18" s="1"/>
  <c r="E117" i="18"/>
  <c r="D117" i="18"/>
  <c r="L117" i="18" s="1"/>
  <c r="E116" i="18"/>
  <c r="D116" i="18"/>
  <c r="L116" i="18" s="1"/>
  <c r="E115" i="18"/>
  <c r="D115" i="18"/>
  <c r="L115" i="18" s="1"/>
  <c r="E114" i="18"/>
  <c r="D114" i="18"/>
  <c r="L114" i="18" s="1"/>
  <c r="E113" i="18"/>
  <c r="D113" i="18"/>
  <c r="L113" i="18" s="1"/>
  <c r="E112" i="18"/>
  <c r="D112" i="18"/>
  <c r="L112" i="18" s="1"/>
  <c r="E111" i="18"/>
  <c r="D111" i="18"/>
  <c r="L111" i="18" s="1"/>
  <c r="E110" i="18"/>
  <c r="D110" i="18"/>
  <c r="L110" i="18" s="1"/>
  <c r="E109" i="18"/>
  <c r="D109" i="18"/>
  <c r="L109" i="18" s="1"/>
  <c r="E108" i="18"/>
  <c r="D108" i="18"/>
  <c r="L108" i="18" s="1"/>
  <c r="E107" i="18"/>
  <c r="D107" i="18"/>
  <c r="L107" i="18" s="1"/>
  <c r="E106" i="18"/>
  <c r="D106" i="18"/>
  <c r="L106" i="18" s="1"/>
  <c r="E105" i="18"/>
  <c r="D105" i="18"/>
  <c r="L105" i="18" s="1"/>
  <c r="E104" i="18"/>
  <c r="D104" i="18"/>
  <c r="L104" i="18" s="1"/>
  <c r="E103" i="18"/>
  <c r="D103" i="18"/>
  <c r="E98" i="18"/>
  <c r="F98" i="18" s="1"/>
  <c r="D98" i="18"/>
  <c r="L98" i="18" s="1"/>
  <c r="E97" i="18"/>
  <c r="D97" i="18"/>
  <c r="L97" i="18" s="1"/>
  <c r="E96" i="18"/>
  <c r="F96" i="18" s="1"/>
  <c r="D96" i="18"/>
  <c r="L96" i="18" s="1"/>
  <c r="E95" i="18"/>
  <c r="F95" i="18" s="1"/>
  <c r="D95" i="18"/>
  <c r="L95" i="18" s="1"/>
  <c r="E94" i="18"/>
  <c r="F94" i="18" s="1"/>
  <c r="D94" i="18"/>
  <c r="L94" i="18" s="1"/>
  <c r="E93" i="18"/>
  <c r="F93" i="18" s="1"/>
  <c r="D93" i="18"/>
  <c r="L93" i="18" s="1"/>
  <c r="E92" i="18"/>
  <c r="F92" i="18" s="1"/>
  <c r="D92" i="18"/>
  <c r="L92" i="18" s="1"/>
  <c r="E91" i="18"/>
  <c r="F91" i="18" s="1"/>
  <c r="D91" i="18"/>
  <c r="L91" i="18" s="1"/>
  <c r="E90" i="18"/>
  <c r="F90" i="18" s="1"/>
  <c r="D90" i="18"/>
  <c r="L90" i="18" s="1"/>
  <c r="E89" i="18"/>
  <c r="F89" i="18" s="1"/>
  <c r="D89" i="18"/>
  <c r="L89" i="18" s="1"/>
  <c r="E88" i="18"/>
  <c r="F88" i="18" s="1"/>
  <c r="D88" i="18"/>
  <c r="L88" i="18" s="1"/>
  <c r="E87" i="18"/>
  <c r="F87" i="18" s="1"/>
  <c r="D87" i="18"/>
  <c r="L87" i="18" s="1"/>
  <c r="E86" i="18"/>
  <c r="F86" i="18" s="1"/>
  <c r="D86" i="18"/>
  <c r="L86" i="18" s="1"/>
  <c r="E85" i="18"/>
  <c r="F85" i="18" s="1"/>
  <c r="D85" i="18"/>
  <c r="L85" i="18" s="1"/>
  <c r="E84" i="18"/>
  <c r="F84" i="18" s="1"/>
  <c r="D84" i="18"/>
  <c r="L84" i="18" s="1"/>
  <c r="E83" i="18"/>
  <c r="F83" i="18" s="1"/>
  <c r="D83" i="18"/>
  <c r="L83" i="18" s="1"/>
  <c r="E82" i="18"/>
  <c r="F82" i="18" s="1"/>
  <c r="D82" i="18"/>
  <c r="L82" i="18" s="1"/>
  <c r="E81" i="18"/>
  <c r="F81" i="18" s="1"/>
  <c r="D81" i="18"/>
  <c r="L81" i="18" s="1"/>
  <c r="E80" i="18"/>
  <c r="F80" i="18" s="1"/>
  <c r="D80" i="18"/>
  <c r="L80" i="18" s="1"/>
  <c r="E79" i="18"/>
  <c r="F79" i="18" s="1"/>
  <c r="D79" i="18"/>
  <c r="L79" i="18" s="1"/>
  <c r="E78" i="18"/>
  <c r="F78" i="18" s="1"/>
  <c r="D78" i="18"/>
  <c r="L78" i="18" s="1"/>
  <c r="E77" i="18"/>
  <c r="F77" i="18" s="1"/>
  <c r="D77" i="18"/>
  <c r="L77" i="18" s="1"/>
  <c r="E76" i="18"/>
  <c r="F76" i="18" s="1"/>
  <c r="D76" i="18"/>
  <c r="L76" i="18" s="1"/>
  <c r="E75" i="18"/>
  <c r="D75" i="18"/>
  <c r="L75" i="18" s="1"/>
  <c r="D74" i="18"/>
  <c r="L74" i="18" s="1"/>
  <c r="L73" i="18"/>
  <c r="D73" i="18"/>
  <c r="F73" i="18" s="1"/>
  <c r="L72" i="18"/>
  <c r="F72" i="18"/>
  <c r="D72" i="18"/>
  <c r="D71" i="18"/>
  <c r="D70" i="18"/>
  <c r="L70" i="18" s="1"/>
  <c r="L69" i="18"/>
  <c r="D69" i="18"/>
  <c r="F69" i="18" s="1"/>
  <c r="L68" i="18"/>
  <c r="F68" i="18"/>
  <c r="D68" i="18"/>
  <c r="D67" i="18"/>
  <c r="D66" i="18"/>
  <c r="L66" i="18" s="1"/>
  <c r="L65" i="18"/>
  <c r="D65" i="18"/>
  <c r="F65" i="18" s="1"/>
  <c r="L64" i="18"/>
  <c r="F64" i="18"/>
  <c r="D64" i="18"/>
  <c r="D63" i="18"/>
  <c r="D62" i="18"/>
  <c r="L62" i="18" s="1"/>
  <c r="L61" i="18"/>
  <c r="D61" i="18"/>
  <c r="F61" i="18" s="1"/>
  <c r="L60" i="18"/>
  <c r="F60" i="18"/>
  <c r="D60" i="18"/>
  <c r="D59" i="18"/>
  <c r="D58" i="18"/>
  <c r="L58" i="18" s="1"/>
  <c r="L57" i="18"/>
  <c r="D57" i="18"/>
  <c r="F57" i="18" s="1"/>
  <c r="L56" i="18"/>
  <c r="F56" i="18"/>
  <c r="D56" i="18"/>
  <c r="D55" i="18"/>
  <c r="D54" i="18"/>
  <c r="L54" i="18" s="1"/>
  <c r="L53" i="18"/>
  <c r="D53" i="18"/>
  <c r="F53" i="18" s="1"/>
  <c r="L52" i="18"/>
  <c r="F52" i="18"/>
  <c r="D52" i="18"/>
  <c r="D51" i="18"/>
  <c r="D50" i="18"/>
  <c r="L50" i="18" s="1"/>
  <c r="L49" i="18"/>
  <c r="D49" i="18"/>
  <c r="F49" i="18" s="1"/>
  <c r="L48" i="18"/>
  <c r="F48" i="18"/>
  <c r="D48" i="18"/>
  <c r="D47" i="18"/>
  <c r="D46" i="18"/>
  <c r="L46" i="18" s="1"/>
  <c r="L45" i="18"/>
  <c r="D45" i="18"/>
  <c r="F45" i="18" s="1"/>
  <c r="L44" i="18"/>
  <c r="F44" i="18"/>
  <c r="D44" i="18"/>
  <c r="D43" i="18"/>
  <c r="D42" i="18"/>
  <c r="L42" i="18" s="1"/>
  <c r="L41" i="18"/>
  <c r="D41" i="18"/>
  <c r="F41" i="18" s="1"/>
  <c r="L40" i="18"/>
  <c r="F40" i="18"/>
  <c r="D40" i="18"/>
  <c r="D39" i="18"/>
  <c r="D38" i="18"/>
  <c r="L38" i="18" s="1"/>
  <c r="L37" i="18"/>
  <c r="D37" i="18"/>
  <c r="F37" i="18" s="1"/>
  <c r="L36" i="18"/>
  <c r="F36" i="18"/>
  <c r="D36" i="18"/>
  <c r="D35" i="18"/>
  <c r="N34" i="18"/>
  <c r="D34" i="18"/>
  <c r="D33" i="18"/>
  <c r="L33" i="18" s="1"/>
  <c r="L32" i="18"/>
  <c r="D32" i="18"/>
  <c r="F32" i="18" s="1"/>
  <c r="L31" i="18"/>
  <c r="F31" i="18"/>
  <c r="D31" i="18"/>
  <c r="K27" i="18"/>
  <c r="J27" i="18"/>
  <c r="I27" i="18"/>
  <c r="H27" i="18"/>
  <c r="G27" i="18"/>
  <c r="L26" i="18"/>
  <c r="F26" i="18"/>
  <c r="D26" i="18"/>
  <c r="D25" i="18"/>
  <c r="D24" i="18"/>
  <c r="L24" i="18" s="1"/>
  <c r="L23" i="18"/>
  <c r="D23" i="18"/>
  <c r="F23" i="18" s="1"/>
  <c r="L22" i="18"/>
  <c r="F22" i="18"/>
  <c r="D22" i="18"/>
  <c r="D21" i="18"/>
  <c r="D20" i="18"/>
  <c r="L20" i="18" s="1"/>
  <c r="L19" i="18"/>
  <c r="D19" i="18"/>
  <c r="F19" i="18" s="1"/>
  <c r="L18" i="18"/>
  <c r="F18" i="18"/>
  <c r="D18" i="18"/>
  <c r="D17" i="18"/>
  <c r="D16" i="18"/>
  <c r="L16" i="18" s="1"/>
  <c r="L15" i="18"/>
  <c r="D15" i="18"/>
  <c r="F15" i="18" s="1"/>
  <c r="L14" i="18"/>
  <c r="F14" i="18"/>
  <c r="D14" i="18"/>
  <c r="D13" i="18"/>
  <c r="D12" i="18"/>
  <c r="F12" i="18" s="1"/>
  <c r="L11" i="18"/>
  <c r="F11" i="18"/>
  <c r="D11" i="18"/>
  <c r="D10" i="18"/>
  <c r="D9" i="18"/>
  <c r="L9" i="18" s="1"/>
  <c r="L8" i="18"/>
  <c r="D8" i="18"/>
  <c r="F8" i="18" s="1"/>
  <c r="L7" i="18"/>
  <c r="F7" i="18"/>
  <c r="D7" i="18"/>
  <c r="D6" i="18"/>
  <c r="D5" i="18"/>
  <c r="G1" i="18"/>
  <c r="F142" i="18" l="1"/>
  <c r="J35" i="19"/>
  <c r="O35" i="19" s="1"/>
  <c r="O37" i="19" s="1"/>
  <c r="P37" i="19" s="1"/>
  <c r="M115" i="20"/>
  <c r="O115" i="20" s="1"/>
  <c r="C110" i="11"/>
  <c r="H118" i="20"/>
  <c r="D118" i="20" s="1"/>
  <c r="F147" i="20"/>
  <c r="D168" i="20"/>
  <c r="L168" i="20" s="1"/>
  <c r="F197" i="20"/>
  <c r="C105" i="11"/>
  <c r="F188" i="20"/>
  <c r="F199" i="20"/>
  <c r="D156" i="20"/>
  <c r="L156" i="20" s="1"/>
  <c r="J205" i="18"/>
  <c r="K204" i="20"/>
  <c r="K149" i="18"/>
  <c r="F134" i="18"/>
  <c r="F199" i="18"/>
  <c r="F228" i="18"/>
  <c r="F233" i="18"/>
  <c r="F196" i="20"/>
  <c r="F202" i="20"/>
  <c r="F208" i="20"/>
  <c r="K122" i="18"/>
  <c r="G149" i="18"/>
  <c r="F201" i="20"/>
  <c r="F184" i="20"/>
  <c r="F189" i="20"/>
  <c r="N28" i="19"/>
  <c r="L40" i="19"/>
  <c r="M40" i="19" s="1"/>
  <c r="N40" i="19" s="1"/>
  <c r="M99" i="19"/>
  <c r="M89" i="19"/>
  <c r="M81" i="19"/>
  <c r="N81" i="19" s="1"/>
  <c r="M71" i="19"/>
  <c r="N71" i="19" s="1"/>
  <c r="L60" i="19"/>
  <c r="L42" i="19"/>
  <c r="M42" i="19" s="1"/>
  <c r="N42" i="19" s="1"/>
  <c r="M39" i="19"/>
  <c r="L30" i="19"/>
  <c r="M29" i="19"/>
  <c r="L21" i="19"/>
  <c r="L20" i="19"/>
  <c r="D165" i="20"/>
  <c r="L165" i="20" s="1"/>
  <c r="F155" i="20"/>
  <c r="F157" i="20"/>
  <c r="F159" i="20"/>
  <c r="F153" i="20"/>
  <c r="F171" i="20"/>
  <c r="F173" i="20"/>
  <c r="F175" i="20"/>
  <c r="F162" i="20"/>
  <c r="F164" i="20"/>
  <c r="F166" i="20"/>
  <c r="F168" i="20"/>
  <c r="F161" i="20"/>
  <c r="F177" i="20"/>
  <c r="F156" i="20"/>
  <c r="F158" i="20"/>
  <c r="F160" i="20"/>
  <c r="F163" i="20"/>
  <c r="F167" i="20"/>
  <c r="F170" i="20"/>
  <c r="F172" i="20"/>
  <c r="F174" i="20"/>
  <c r="F176" i="20"/>
  <c r="F169" i="20"/>
  <c r="F128" i="20"/>
  <c r="F130" i="20"/>
  <c r="F132" i="20"/>
  <c r="F144" i="20"/>
  <c r="F131" i="20"/>
  <c r="F136" i="20"/>
  <c r="F140" i="20"/>
  <c r="F142" i="20"/>
  <c r="F127" i="20"/>
  <c r="F146" i="20"/>
  <c r="F135" i="20"/>
  <c r="F137" i="20"/>
  <c r="F139" i="20"/>
  <c r="G109" i="11"/>
  <c r="F109" i="11" s="1"/>
  <c r="H117" i="20"/>
  <c r="M117" i="20" s="1"/>
  <c r="O117" i="20" s="1"/>
  <c r="C100" i="11"/>
  <c r="H210" i="20"/>
  <c r="J122" i="18"/>
  <c r="I192" i="18"/>
  <c r="F203" i="18"/>
  <c r="F141" i="20"/>
  <c r="G237" i="18"/>
  <c r="I149" i="18"/>
  <c r="F130" i="18"/>
  <c r="F138" i="18"/>
  <c r="F146" i="18"/>
  <c r="J192" i="18"/>
  <c r="F215" i="18"/>
  <c r="G148" i="20"/>
  <c r="F145" i="20"/>
  <c r="C110" i="12"/>
  <c r="C106" i="12"/>
  <c r="C102" i="12"/>
  <c r="C98" i="12"/>
  <c r="D114" i="20"/>
  <c r="L114" i="20" s="1"/>
  <c r="H110" i="20"/>
  <c r="D110" i="20" s="1"/>
  <c r="L110" i="20" s="1"/>
  <c r="C106" i="11"/>
  <c r="C102" i="11"/>
  <c r="D109" i="20"/>
  <c r="L109" i="20" s="1"/>
  <c r="D113" i="20"/>
  <c r="L113" i="20" s="1"/>
  <c r="D112" i="20"/>
  <c r="L112" i="20" s="1"/>
  <c r="D115" i="20"/>
  <c r="L115" i="20" s="1"/>
  <c r="D119" i="20"/>
  <c r="L119" i="20" s="1"/>
  <c r="N119" i="20"/>
  <c r="D108" i="20"/>
  <c r="L108" i="20" s="1"/>
  <c r="N107" i="20"/>
  <c r="M116" i="20"/>
  <c r="O116" i="20" s="1"/>
  <c r="M120" i="20"/>
  <c r="O120" i="20" s="1"/>
  <c r="M112" i="20"/>
  <c r="O112" i="20" s="1"/>
  <c r="D116" i="20"/>
  <c r="L116" i="20" s="1"/>
  <c r="D120" i="20"/>
  <c r="L120" i="20" s="1"/>
  <c r="M108" i="20"/>
  <c r="O108" i="20" s="1"/>
  <c r="N115" i="20"/>
  <c r="D107" i="20"/>
  <c r="L107" i="20" s="1"/>
  <c r="D111" i="20"/>
  <c r="L111" i="20" s="1"/>
  <c r="N111" i="20"/>
  <c r="N113" i="20"/>
  <c r="N109" i="20"/>
  <c r="M118" i="20"/>
  <c r="O118" i="20" s="1"/>
  <c r="N118" i="20"/>
  <c r="I98" i="20"/>
  <c r="G98" i="20"/>
  <c r="K98" i="20"/>
  <c r="J98" i="20"/>
  <c r="J121" i="20"/>
  <c r="K178" i="20"/>
  <c r="F210" i="20"/>
  <c r="I178" i="20"/>
  <c r="G204" i="20"/>
  <c r="H223" i="20"/>
  <c r="F223" i="20"/>
  <c r="D148" i="20"/>
  <c r="F125" i="20"/>
  <c r="F126" i="20"/>
  <c r="K148" i="20"/>
  <c r="J148" i="20"/>
  <c r="H148" i="20"/>
  <c r="K191" i="20"/>
  <c r="I204" i="20"/>
  <c r="F195" i="20"/>
  <c r="K121" i="20"/>
  <c r="I148" i="20"/>
  <c r="F138" i="20"/>
  <c r="D178" i="20"/>
  <c r="J178" i="20"/>
  <c r="F183" i="20"/>
  <c r="F187" i="20"/>
  <c r="G191" i="20"/>
  <c r="F216" i="20"/>
  <c r="G121" i="20"/>
  <c r="F134" i="20"/>
  <c r="H191" i="20"/>
  <c r="F182" i="20"/>
  <c r="F186" i="20"/>
  <c r="F190" i="20"/>
  <c r="I191" i="20"/>
  <c r="F203" i="20"/>
  <c r="J204" i="20"/>
  <c r="G216" i="20"/>
  <c r="I121" i="20"/>
  <c r="H178" i="20"/>
  <c r="F154" i="20"/>
  <c r="G178" i="20"/>
  <c r="J191" i="20"/>
  <c r="I223" i="20"/>
  <c r="F197" i="18"/>
  <c r="G205" i="18"/>
  <c r="F21" i="18"/>
  <c r="L21" i="18"/>
  <c r="L34" i="18"/>
  <c r="F34" i="18"/>
  <c r="F43" i="18"/>
  <c r="L43" i="18"/>
  <c r="L59" i="18"/>
  <c r="F59" i="18"/>
  <c r="J179" i="18"/>
  <c r="F25" i="18"/>
  <c r="L25" i="18"/>
  <c r="F47" i="18"/>
  <c r="L47" i="18"/>
  <c r="F10" i="18"/>
  <c r="L10" i="18"/>
  <c r="F17" i="18"/>
  <c r="L17" i="18"/>
  <c r="G99" i="18"/>
  <c r="L63" i="18"/>
  <c r="F63" i="18"/>
  <c r="L5" i="18"/>
  <c r="F5" i="18"/>
  <c r="D27" i="18"/>
  <c r="F39" i="18"/>
  <c r="L39" i="18"/>
  <c r="L55" i="18"/>
  <c r="F55" i="18"/>
  <c r="F71" i="18"/>
  <c r="L71" i="18"/>
  <c r="L6" i="18"/>
  <c r="F6" i="18"/>
  <c r="F13" i="18"/>
  <c r="L13" i="18"/>
  <c r="D99" i="18"/>
  <c r="L35" i="18"/>
  <c r="F35" i="18"/>
  <c r="F51" i="18"/>
  <c r="L51" i="18"/>
  <c r="F67" i="18"/>
  <c r="L67" i="18"/>
  <c r="F97" i="18"/>
  <c r="F126" i="18"/>
  <c r="D149" i="18"/>
  <c r="H99" i="18"/>
  <c r="I99" i="18"/>
  <c r="F104" i="18"/>
  <c r="F106" i="18"/>
  <c r="F108" i="18"/>
  <c r="F110" i="18"/>
  <c r="F112" i="18"/>
  <c r="F114" i="18"/>
  <c r="F116" i="18"/>
  <c r="F118" i="18"/>
  <c r="F131" i="18"/>
  <c r="F139" i="18"/>
  <c r="F147" i="18"/>
  <c r="H224" i="18"/>
  <c r="F224" i="18"/>
  <c r="I224" i="18"/>
  <c r="F229" i="18"/>
  <c r="F234" i="18"/>
  <c r="F16" i="18"/>
  <c r="F20" i="18"/>
  <c r="F24" i="18"/>
  <c r="F33" i="18"/>
  <c r="F99" i="18" s="1"/>
  <c r="F38" i="18"/>
  <c r="F42" i="18"/>
  <c r="F46" i="18"/>
  <c r="F50" i="18"/>
  <c r="F54" i="18"/>
  <c r="F58" i="18"/>
  <c r="F62" i="18"/>
  <c r="F66" i="18"/>
  <c r="F70" i="18"/>
  <c r="F74" i="18"/>
  <c r="F75" i="18"/>
  <c r="J99" i="18"/>
  <c r="D122" i="18"/>
  <c r="L103" i="18"/>
  <c r="I179" i="18"/>
  <c r="H179" i="18"/>
  <c r="K179" i="18"/>
  <c r="G179" i="18"/>
  <c r="F154" i="18"/>
  <c r="F179" i="18" s="1"/>
  <c r="I205" i="18"/>
  <c r="G211" i="18"/>
  <c r="F209" i="18"/>
  <c r="F216" i="18"/>
  <c r="F9" i="18"/>
  <c r="K99" i="18"/>
  <c r="I122" i="18"/>
  <c r="H122" i="18"/>
  <c r="F103" i="18"/>
  <c r="F105" i="18"/>
  <c r="F107" i="18"/>
  <c r="F109" i="18"/>
  <c r="F111" i="18"/>
  <c r="F113" i="18"/>
  <c r="F115" i="18"/>
  <c r="F117" i="18"/>
  <c r="F119" i="18"/>
  <c r="G122" i="18"/>
  <c r="J149" i="18"/>
  <c r="F127" i="18"/>
  <c r="H149" i="18"/>
  <c r="F135" i="18"/>
  <c r="F143" i="18"/>
  <c r="H237" i="18"/>
  <c r="G192" i="18"/>
  <c r="K192" i="18"/>
  <c r="H205" i="18"/>
  <c r="G217" i="18"/>
  <c r="D237" i="18"/>
  <c r="L154" i="18"/>
  <c r="F183" i="18"/>
  <c r="F192" i="18" s="1"/>
  <c r="H192" i="18"/>
  <c r="F196" i="18"/>
  <c r="F204" i="18"/>
  <c r="F217" i="18" l="1"/>
  <c r="J44" i="19"/>
  <c r="F113" i="20"/>
  <c r="L118" i="20"/>
  <c r="F118" i="20"/>
  <c r="F165" i="20"/>
  <c r="F178" i="20" s="1"/>
  <c r="G224" i="18"/>
  <c r="M73" i="19"/>
  <c r="N73" i="19" s="1"/>
  <c r="N99" i="19"/>
  <c r="M101" i="19"/>
  <c r="N89" i="19"/>
  <c r="M91" i="19"/>
  <c r="M83" i="19"/>
  <c r="N83" i="19" s="1"/>
  <c r="M60" i="19"/>
  <c r="L62" i="19"/>
  <c r="L64" i="19" s="1"/>
  <c r="L66" i="19" s="1"/>
  <c r="N39" i="19"/>
  <c r="O39" i="19" s="1"/>
  <c r="M41" i="19"/>
  <c r="N29" i="19"/>
  <c r="M31" i="19"/>
  <c r="M30" i="19"/>
  <c r="N30" i="19" s="1"/>
  <c r="L32" i="19"/>
  <c r="M21" i="19"/>
  <c r="N21" i="19" s="1"/>
  <c r="L23" i="19"/>
  <c r="M23" i="19" s="1"/>
  <c r="N23" i="19" s="1"/>
  <c r="M20" i="19"/>
  <c r="N20" i="19" s="1"/>
  <c r="L22" i="19"/>
  <c r="F114" i="20"/>
  <c r="M110" i="20"/>
  <c r="O110" i="20" s="1"/>
  <c r="F110" i="20"/>
  <c r="N110" i="20"/>
  <c r="F237" i="18"/>
  <c r="F240" i="18"/>
  <c r="F191" i="20"/>
  <c r="N117" i="20"/>
  <c r="N114" i="20"/>
  <c r="D117" i="20"/>
  <c r="L117" i="20" s="1"/>
  <c r="M114" i="20"/>
  <c r="O114" i="20" s="1"/>
  <c r="F109" i="20"/>
  <c r="F115" i="20"/>
  <c r="F112" i="20"/>
  <c r="F116" i="20"/>
  <c r="F119" i="20"/>
  <c r="F120" i="20"/>
  <c r="F108" i="20"/>
  <c r="F107" i="20"/>
  <c r="F111" i="20"/>
  <c r="G223" i="20"/>
  <c r="F204" i="20"/>
  <c r="F148" i="20"/>
  <c r="F205" i="18"/>
  <c r="H211" i="18"/>
  <c r="F211" i="18"/>
  <c r="F122" i="18"/>
  <c r="F123" i="18" s="1"/>
  <c r="F149" i="18"/>
  <c r="F27" i="18"/>
  <c r="H217" i="18"/>
  <c r="P39" i="19" l="1"/>
  <c r="L68" i="19"/>
  <c r="N60" i="19"/>
  <c r="M62" i="19"/>
  <c r="M32" i="19"/>
  <c r="N32" i="19" s="1"/>
  <c r="M22" i="19"/>
  <c r="N22" i="19" s="1"/>
  <c r="N101" i="19"/>
  <c r="M103" i="19"/>
  <c r="N91" i="19"/>
  <c r="M93" i="19"/>
  <c r="N41" i="19"/>
  <c r="O41" i="19" s="1"/>
  <c r="M43" i="19"/>
  <c r="N31" i="19"/>
  <c r="M33" i="19"/>
  <c r="N33" i="19" s="1"/>
  <c r="F117" i="20"/>
  <c r="N113" i="19" l="1"/>
  <c r="P41" i="19"/>
  <c r="N62" i="19"/>
  <c r="L70" i="19"/>
  <c r="N43" i="19"/>
  <c r="O43" i="19" s="1"/>
  <c r="N103" i="19"/>
  <c r="N93" i="19"/>
  <c r="C94" i="1"/>
  <c r="C95" i="1"/>
  <c r="C96" i="1"/>
  <c r="C97" i="1"/>
  <c r="C98" i="1"/>
  <c r="C99" i="1"/>
  <c r="C100" i="1"/>
  <c r="C103" i="1"/>
  <c r="C104" i="1"/>
  <c r="C105" i="1"/>
  <c r="C109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P43" i="19" l="1"/>
  <c r="O113" i="19"/>
  <c r="P113" i="19" s="1"/>
  <c r="L72" i="19"/>
  <c r="L74" i="19" s="1"/>
  <c r="L76" i="19" s="1"/>
  <c r="U197" i="15"/>
  <c r="I194" i="15"/>
  <c r="G194" i="15"/>
  <c r="F194" i="15" s="1"/>
  <c r="I193" i="15"/>
  <c r="G193" i="15"/>
  <c r="F193" i="15" s="1"/>
  <c r="I192" i="15"/>
  <c r="G192" i="15" s="1"/>
  <c r="F192" i="15" s="1"/>
  <c r="I191" i="15"/>
  <c r="G191" i="15"/>
  <c r="F191" i="15" s="1"/>
  <c r="I190" i="15"/>
  <c r="G190" i="15"/>
  <c r="F190" i="15" s="1"/>
  <c r="I189" i="15"/>
  <c r="G189" i="15"/>
  <c r="F189" i="15" s="1"/>
  <c r="I188" i="15"/>
  <c r="G188" i="15" s="1"/>
  <c r="F188" i="15" s="1"/>
  <c r="I187" i="15"/>
  <c r="G187" i="15"/>
  <c r="F187" i="15" s="1"/>
  <c r="I186" i="15"/>
  <c r="G186" i="15" s="1"/>
  <c r="F186" i="15" s="1"/>
  <c r="G185" i="15"/>
  <c r="G184" i="15"/>
  <c r="G183" i="15"/>
  <c r="G182" i="15"/>
  <c r="G181" i="15"/>
  <c r="G180" i="15"/>
  <c r="G179" i="15"/>
  <c r="G178" i="15"/>
  <c r="G177" i="15"/>
  <c r="G176" i="15"/>
  <c r="G175" i="15"/>
  <c r="G174" i="15"/>
  <c r="G173" i="15"/>
  <c r="G172" i="15"/>
  <c r="G171" i="15"/>
  <c r="G170" i="15"/>
  <c r="G169" i="15"/>
  <c r="G168" i="15"/>
  <c r="G167" i="15"/>
  <c r="G166" i="15"/>
  <c r="G165" i="15"/>
  <c r="G164" i="15"/>
  <c r="G163" i="15"/>
  <c r="G162" i="15"/>
  <c r="G161" i="15"/>
  <c r="I93" i="15"/>
  <c r="I92" i="15"/>
  <c r="I91" i="15"/>
  <c r="I90" i="15"/>
  <c r="I89" i="15"/>
  <c r="I88" i="15"/>
  <c r="I87" i="15"/>
  <c r="I86" i="15"/>
  <c r="I85" i="15"/>
  <c r="I84" i="15"/>
  <c r="I83" i="15"/>
  <c r="I82" i="15"/>
  <c r="I81" i="15"/>
  <c r="I80" i="15"/>
  <c r="G80" i="15"/>
  <c r="F80" i="15" s="1"/>
  <c r="I79" i="15"/>
  <c r="I78" i="15"/>
  <c r="I77" i="15"/>
  <c r="I76" i="15"/>
  <c r="G76" i="15"/>
  <c r="F76" i="15" s="1"/>
  <c r="I75" i="15"/>
  <c r="I74" i="15"/>
  <c r="G74" i="15"/>
  <c r="F74" i="15" s="1"/>
  <c r="I73" i="15"/>
  <c r="I72" i="15"/>
  <c r="G72" i="15"/>
  <c r="F72" i="15" s="1"/>
  <c r="I71" i="15"/>
  <c r="I70" i="15"/>
  <c r="I69" i="15"/>
  <c r="I68" i="15"/>
  <c r="G68" i="15"/>
  <c r="F68" i="15" s="1"/>
  <c r="I67" i="15"/>
  <c r="G67" i="15"/>
  <c r="F67" i="15"/>
  <c r="I66" i="15"/>
  <c r="I65" i="15"/>
  <c r="I64" i="15"/>
  <c r="G64" i="15"/>
  <c r="F64" i="15" s="1"/>
  <c r="I63" i="15"/>
  <c r="I62" i="15"/>
  <c r="I61" i="15"/>
  <c r="I60" i="15"/>
  <c r="G60" i="15"/>
  <c r="F60" i="15" s="1"/>
  <c r="I59" i="15"/>
  <c r="G59" i="15"/>
  <c r="F59" i="15" s="1"/>
  <c r="I58" i="15"/>
  <c r="I57" i="15"/>
  <c r="I56" i="15"/>
  <c r="I55" i="15"/>
  <c r="I54" i="15"/>
  <c r="I53" i="15"/>
  <c r="I52" i="15"/>
  <c r="I51" i="15"/>
  <c r="I50" i="15"/>
  <c r="I49" i="15"/>
  <c r="I48" i="15"/>
  <c r="I47" i="15"/>
  <c r="I46" i="15"/>
  <c r="I45" i="15"/>
  <c r="I44" i="15"/>
  <c r="I43" i="15"/>
  <c r="I42" i="15"/>
  <c r="I41" i="15"/>
  <c r="G41" i="15"/>
  <c r="F41" i="15" s="1"/>
  <c r="I40" i="15"/>
  <c r="I39" i="15"/>
  <c r="I38" i="15"/>
  <c r="I37" i="15"/>
  <c r="I36" i="15"/>
  <c r="I35" i="15"/>
  <c r="I34" i="15"/>
  <c r="I33" i="15"/>
  <c r="I32" i="15"/>
  <c r="I31" i="15"/>
  <c r="I30" i="15"/>
  <c r="I29" i="15"/>
  <c r="G29" i="15"/>
  <c r="F29" i="15" s="1"/>
  <c r="I28" i="15"/>
  <c r="I27" i="15"/>
  <c r="I26" i="15"/>
  <c r="I22" i="1"/>
  <c r="L78" i="19" l="1"/>
  <c r="G31" i="15"/>
  <c r="F31" i="15" s="1"/>
  <c r="G34" i="15"/>
  <c r="F34" i="15" s="1"/>
  <c r="G44" i="15"/>
  <c r="F44" i="15" s="1"/>
  <c r="G56" i="15"/>
  <c r="G73" i="15"/>
  <c r="F73" i="15" s="1"/>
  <c r="G81" i="15"/>
  <c r="F81" i="15" s="1"/>
  <c r="G93" i="15"/>
  <c r="G32" i="15"/>
  <c r="F32" i="15" s="1"/>
  <c r="G35" i="15"/>
  <c r="F35" i="15" s="1"/>
  <c r="G38" i="15"/>
  <c r="F38" i="15" s="1"/>
  <c r="G45" i="15"/>
  <c r="G49" i="15"/>
  <c r="G53" i="15"/>
  <c r="G57" i="15"/>
  <c r="G62" i="15"/>
  <c r="F62" i="15" s="1"/>
  <c r="G71" i="15"/>
  <c r="F71" i="15" s="1"/>
  <c r="G79" i="15"/>
  <c r="F79" i="15" s="1"/>
  <c r="G82" i="15"/>
  <c r="G86" i="15"/>
  <c r="G90" i="15"/>
  <c r="G48" i="15"/>
  <c r="G66" i="15"/>
  <c r="F66" i="15" s="1"/>
  <c r="G85" i="15"/>
  <c r="G26" i="15"/>
  <c r="F26" i="15" s="1"/>
  <c r="G33" i="15"/>
  <c r="F33" i="15" s="1"/>
  <c r="G36" i="15"/>
  <c r="F36" i="15" s="1"/>
  <c r="G39" i="15"/>
  <c r="F39" i="15" s="1"/>
  <c r="G42" i="15"/>
  <c r="F42" i="15" s="1"/>
  <c r="G46" i="15"/>
  <c r="G50" i="15"/>
  <c r="G54" i="15"/>
  <c r="G58" i="15"/>
  <c r="F58" i="15" s="1"/>
  <c r="G69" i="15"/>
  <c r="F69" i="15" s="1"/>
  <c r="G77" i="15"/>
  <c r="F77" i="15" s="1"/>
  <c r="G83" i="15"/>
  <c r="G87" i="15"/>
  <c r="G91" i="15"/>
  <c r="G28" i="15"/>
  <c r="F28" i="15" s="1"/>
  <c r="G52" i="15"/>
  <c r="G61" i="15"/>
  <c r="F61" i="15" s="1"/>
  <c r="G89" i="15"/>
  <c r="G27" i="15"/>
  <c r="F27" i="15" s="1"/>
  <c r="G30" i="15"/>
  <c r="F30" i="15" s="1"/>
  <c r="G37" i="15"/>
  <c r="F37" i="15" s="1"/>
  <c r="G40" i="15"/>
  <c r="F40" i="15" s="1"/>
  <c r="G43" i="15"/>
  <c r="F43" i="15" s="1"/>
  <c r="G47" i="15"/>
  <c r="G51" i="15"/>
  <c r="G55" i="15"/>
  <c r="G63" i="15"/>
  <c r="F63" i="15" s="1"/>
  <c r="G65" i="15"/>
  <c r="F65" i="15" s="1"/>
  <c r="G70" i="15"/>
  <c r="F70" i="15" s="1"/>
  <c r="G75" i="15"/>
  <c r="F75" i="15" s="1"/>
  <c r="G78" i="15"/>
  <c r="F78" i="15" s="1"/>
  <c r="G84" i="15"/>
  <c r="G88" i="15"/>
  <c r="G92" i="15"/>
  <c r="G22" i="1"/>
  <c r="F22" i="1" s="1"/>
  <c r="I23" i="13"/>
  <c r="G23" i="13" s="1"/>
  <c r="F23" i="13" s="1"/>
  <c r="I10" i="11"/>
  <c r="G10" i="11" s="1"/>
  <c r="F10" i="11" s="1"/>
  <c r="F195" i="15" l="1"/>
  <c r="C10" i="11"/>
  <c r="H10" i="20"/>
  <c r="L80" i="19"/>
  <c r="I5" i="11"/>
  <c r="I6" i="11"/>
  <c r="I7" i="11"/>
  <c r="I8" i="11"/>
  <c r="I9" i="11"/>
  <c r="I11" i="11"/>
  <c r="I12" i="11"/>
  <c r="I13" i="11"/>
  <c r="I14" i="11"/>
  <c r="I15" i="11"/>
  <c r="I16" i="11"/>
  <c r="I17" i="11"/>
  <c r="I18" i="11"/>
  <c r="I19" i="11"/>
  <c r="I20" i="11"/>
  <c r="I21" i="11"/>
  <c r="I22" i="11"/>
  <c r="I23" i="11"/>
  <c r="I24" i="11"/>
  <c r="I25" i="11"/>
  <c r="I4" i="11"/>
  <c r="G5" i="11"/>
  <c r="F5" i="11" s="1"/>
  <c r="G13" i="11"/>
  <c r="F13" i="11" s="1"/>
  <c r="G14" i="11"/>
  <c r="F14" i="11" s="1"/>
  <c r="G17" i="11"/>
  <c r="F17" i="11" s="1"/>
  <c r="G21" i="11"/>
  <c r="F21" i="11" s="1"/>
  <c r="G22" i="11"/>
  <c r="F22" i="11" s="1"/>
  <c r="G25" i="11"/>
  <c r="F25" i="11" s="1"/>
  <c r="G19" i="11" l="1"/>
  <c r="F19" i="11" s="1"/>
  <c r="C19" i="11"/>
  <c r="H19" i="20"/>
  <c r="G11" i="11"/>
  <c r="F11" i="11" s="1"/>
  <c r="C11" i="11"/>
  <c r="H11" i="20"/>
  <c r="H22" i="20"/>
  <c r="C22" i="11"/>
  <c r="H14" i="20"/>
  <c r="C14" i="11"/>
  <c r="G23" i="11"/>
  <c r="F23" i="11" s="1"/>
  <c r="C23" i="11"/>
  <c r="H23" i="20"/>
  <c r="H6" i="20"/>
  <c r="C6" i="11"/>
  <c r="H18" i="20"/>
  <c r="C18" i="11"/>
  <c r="C9" i="11"/>
  <c r="H9" i="20"/>
  <c r="G18" i="11"/>
  <c r="F18" i="11" s="1"/>
  <c r="G9" i="11"/>
  <c r="F9" i="11" s="1"/>
  <c r="C25" i="11"/>
  <c r="H25" i="20"/>
  <c r="C21" i="11"/>
  <c r="H21" i="20"/>
  <c r="C17" i="11"/>
  <c r="H17" i="20"/>
  <c r="C13" i="11"/>
  <c r="H13" i="20"/>
  <c r="G8" i="11"/>
  <c r="F8" i="11" s="1"/>
  <c r="C8" i="11"/>
  <c r="H8" i="20"/>
  <c r="M10" i="20"/>
  <c r="L10" i="20"/>
  <c r="D10" i="20"/>
  <c r="F10" i="20" s="1"/>
  <c r="G15" i="11"/>
  <c r="F15" i="11" s="1"/>
  <c r="C15" i="11"/>
  <c r="H15" i="20"/>
  <c r="G4" i="11"/>
  <c r="F4" i="11" s="1"/>
  <c r="C4" i="11"/>
  <c r="H4" i="20"/>
  <c r="C5" i="11"/>
  <c r="H5" i="20"/>
  <c r="G6" i="11"/>
  <c r="F6" i="11" s="1"/>
  <c r="G24" i="11"/>
  <c r="F24" i="11" s="1"/>
  <c r="C24" i="11"/>
  <c r="H24" i="20"/>
  <c r="G20" i="11"/>
  <c r="F20" i="11" s="1"/>
  <c r="C20" i="11"/>
  <c r="H20" i="20"/>
  <c r="G16" i="11"/>
  <c r="F16" i="11" s="1"/>
  <c r="H16" i="20"/>
  <c r="C16" i="11"/>
  <c r="G12" i="11"/>
  <c r="F12" i="11" s="1"/>
  <c r="H12" i="20"/>
  <c r="C12" i="11"/>
  <c r="G7" i="11"/>
  <c r="F7" i="11" s="1"/>
  <c r="C7" i="11"/>
  <c r="H7" i="20"/>
  <c r="L82" i="19"/>
  <c r="I98" i="11"/>
  <c r="I97" i="11"/>
  <c r="I96" i="11"/>
  <c r="I95" i="11"/>
  <c r="C94" i="11"/>
  <c r="C108" i="1"/>
  <c r="M15" i="20" l="1"/>
  <c r="D15" i="20"/>
  <c r="M6" i="20"/>
  <c r="D6" i="20"/>
  <c r="H26" i="20"/>
  <c r="D4" i="20"/>
  <c r="D13" i="20"/>
  <c r="M13" i="20"/>
  <c r="M21" i="20"/>
  <c r="D21" i="20"/>
  <c r="N33" i="20"/>
  <c r="M23" i="20"/>
  <c r="D23" i="20"/>
  <c r="D14" i="20"/>
  <c r="M14" i="20"/>
  <c r="M19" i="20"/>
  <c r="D19" i="20"/>
  <c r="M20" i="20"/>
  <c r="D20" i="20"/>
  <c r="D16" i="20"/>
  <c r="M16" i="20"/>
  <c r="M8" i="20"/>
  <c r="D8" i="20"/>
  <c r="M18" i="20"/>
  <c r="D18" i="20"/>
  <c r="D11" i="20"/>
  <c r="F11" i="20" s="1"/>
  <c r="M11" i="20"/>
  <c r="D7" i="20"/>
  <c r="M7" i="20"/>
  <c r="M12" i="20"/>
  <c r="D12" i="20"/>
  <c r="M24" i="20"/>
  <c r="D24" i="20"/>
  <c r="M5" i="20"/>
  <c r="D5" i="20"/>
  <c r="J5" i="19"/>
  <c r="M17" i="20"/>
  <c r="D17" i="20"/>
  <c r="M25" i="20"/>
  <c r="D25" i="20"/>
  <c r="D9" i="20"/>
  <c r="M9" i="20"/>
  <c r="M22" i="20"/>
  <c r="D22" i="20"/>
  <c r="L84" i="19"/>
  <c r="L86" i="19" s="1"/>
  <c r="G98" i="11"/>
  <c r="F98" i="11" s="1"/>
  <c r="C98" i="11"/>
  <c r="H106" i="20"/>
  <c r="G96" i="11"/>
  <c r="F96" i="11" s="1"/>
  <c r="C96" i="11"/>
  <c r="H104" i="20"/>
  <c r="G97" i="11"/>
  <c r="F97" i="11" s="1"/>
  <c r="H105" i="20"/>
  <c r="C97" i="11"/>
  <c r="G95" i="11"/>
  <c r="F95" i="11" s="1"/>
  <c r="H103" i="20"/>
  <c r="C95" i="11"/>
  <c r="H102" i="20"/>
  <c r="G101" i="1"/>
  <c r="F101" i="1" s="1"/>
  <c r="C101" i="1"/>
  <c r="G107" i="1"/>
  <c r="F107" i="1" s="1"/>
  <c r="C107" i="1"/>
  <c r="C151" i="1"/>
  <c r="G106" i="1"/>
  <c r="F106" i="1" s="1"/>
  <c r="C106" i="1"/>
  <c r="G102" i="1"/>
  <c r="F102" i="1" s="1"/>
  <c r="C102" i="1"/>
  <c r="F78" i="14"/>
  <c r="F79" i="14"/>
  <c r="F80" i="14"/>
  <c r="F81" i="14"/>
  <c r="F77" i="14"/>
  <c r="U197" i="14"/>
  <c r="I194" i="14"/>
  <c r="G194" i="14" s="1"/>
  <c r="F194" i="14" s="1"/>
  <c r="I193" i="14"/>
  <c r="G193" i="14" s="1"/>
  <c r="F193" i="14" s="1"/>
  <c r="I192" i="14"/>
  <c r="G192" i="14" s="1"/>
  <c r="F192" i="14" s="1"/>
  <c r="I191" i="14"/>
  <c r="G191" i="14"/>
  <c r="F191" i="14" s="1"/>
  <c r="I190" i="14"/>
  <c r="G190" i="14"/>
  <c r="F190" i="14"/>
  <c r="I189" i="14"/>
  <c r="G189" i="14" s="1"/>
  <c r="F189" i="14" s="1"/>
  <c r="I188" i="14"/>
  <c r="G188" i="14" s="1"/>
  <c r="F188" i="14" s="1"/>
  <c r="I187" i="14"/>
  <c r="G187" i="14"/>
  <c r="F187" i="14" s="1"/>
  <c r="I186" i="14"/>
  <c r="G186" i="14"/>
  <c r="F186" i="14"/>
  <c r="G185" i="14"/>
  <c r="G184" i="14"/>
  <c r="G183" i="14"/>
  <c r="G182" i="14"/>
  <c r="G181" i="14"/>
  <c r="G180" i="14"/>
  <c r="G179" i="14"/>
  <c r="G178" i="14"/>
  <c r="G177" i="14"/>
  <c r="G176" i="14"/>
  <c r="G175" i="14"/>
  <c r="G174" i="14"/>
  <c r="G173" i="14"/>
  <c r="G172" i="14"/>
  <c r="G171" i="14"/>
  <c r="G170" i="14"/>
  <c r="G169" i="14"/>
  <c r="G168" i="14"/>
  <c r="G167" i="14"/>
  <c r="G166" i="14"/>
  <c r="G165" i="14"/>
  <c r="G164" i="14"/>
  <c r="G163" i="14"/>
  <c r="G162" i="14"/>
  <c r="G161" i="14"/>
  <c r="F112" i="14"/>
  <c r="F111" i="14"/>
  <c r="F110" i="14"/>
  <c r="F108" i="14"/>
  <c r="F107" i="14"/>
  <c r="F106" i="14"/>
  <c r="F105" i="14"/>
  <c r="F104" i="14"/>
  <c r="F103" i="14"/>
  <c r="F102" i="14"/>
  <c r="F101" i="14"/>
  <c r="F100" i="14"/>
  <c r="F99" i="14"/>
  <c r="F98" i="14"/>
  <c r="F97" i="14"/>
  <c r="F96" i="14"/>
  <c r="F95" i="14"/>
  <c r="I93" i="14"/>
  <c r="G93" i="14" s="1"/>
  <c r="I92" i="14"/>
  <c r="G92" i="14" s="1"/>
  <c r="I91" i="14"/>
  <c r="G91" i="14" s="1"/>
  <c r="I90" i="14"/>
  <c r="G90" i="14" s="1"/>
  <c r="I89" i="14"/>
  <c r="G89" i="14" s="1"/>
  <c r="I88" i="14"/>
  <c r="G88" i="14" s="1"/>
  <c r="I87" i="14"/>
  <c r="G87" i="14" s="1"/>
  <c r="I86" i="14"/>
  <c r="G86" i="14" s="1"/>
  <c r="I85" i="14"/>
  <c r="G85" i="14" s="1"/>
  <c r="I84" i="14"/>
  <c r="G84" i="14" s="1"/>
  <c r="I83" i="14"/>
  <c r="G83" i="14" s="1"/>
  <c r="I82" i="14"/>
  <c r="G82" i="14" s="1"/>
  <c r="I81" i="14"/>
  <c r="G81" i="14" s="1"/>
  <c r="I80" i="14"/>
  <c r="G80" i="14" s="1"/>
  <c r="I79" i="14"/>
  <c r="G79" i="14" s="1"/>
  <c r="I78" i="14"/>
  <c r="G78" i="14" s="1"/>
  <c r="I77" i="14"/>
  <c r="G77" i="14" s="1"/>
  <c r="I76" i="14"/>
  <c r="G76" i="14" s="1"/>
  <c r="I75" i="14"/>
  <c r="G75" i="14" s="1"/>
  <c r="I74" i="14"/>
  <c r="G74" i="14" s="1"/>
  <c r="I73" i="14"/>
  <c r="G73" i="14" s="1"/>
  <c r="I72" i="14"/>
  <c r="G72" i="14" s="1"/>
  <c r="I71" i="14"/>
  <c r="G71" i="14" s="1"/>
  <c r="I70" i="14"/>
  <c r="G70" i="14" s="1"/>
  <c r="I69" i="14"/>
  <c r="G69" i="14" s="1"/>
  <c r="I68" i="14"/>
  <c r="G68" i="14" s="1"/>
  <c r="F68" i="14" s="1"/>
  <c r="I67" i="14"/>
  <c r="G67" i="14" s="1"/>
  <c r="F67" i="14" s="1"/>
  <c r="I66" i="14"/>
  <c r="G66" i="14" s="1"/>
  <c r="F66" i="14" s="1"/>
  <c r="I65" i="14"/>
  <c r="G65" i="14" s="1"/>
  <c r="F65" i="14" s="1"/>
  <c r="I64" i="14"/>
  <c r="G64" i="14" s="1"/>
  <c r="F64" i="14" s="1"/>
  <c r="I63" i="14"/>
  <c r="G63" i="14" s="1"/>
  <c r="F63" i="14" s="1"/>
  <c r="I62" i="14"/>
  <c r="G62" i="14" s="1"/>
  <c r="F62" i="14" s="1"/>
  <c r="I61" i="14"/>
  <c r="G61" i="14"/>
  <c r="F61" i="14" s="1"/>
  <c r="I60" i="14"/>
  <c r="G60" i="14" s="1"/>
  <c r="F60" i="14" s="1"/>
  <c r="I59" i="14"/>
  <c r="G59" i="14"/>
  <c r="F59" i="14" s="1"/>
  <c r="I58" i="14"/>
  <c r="G58" i="14" s="1"/>
  <c r="F58" i="14" s="1"/>
  <c r="I57" i="14"/>
  <c r="G57" i="14" s="1"/>
  <c r="I56" i="14"/>
  <c r="G56" i="14"/>
  <c r="I55" i="14"/>
  <c r="G55" i="14"/>
  <c r="I54" i="14"/>
  <c r="G54" i="14"/>
  <c r="I53" i="14"/>
  <c r="G53" i="14"/>
  <c r="I52" i="14"/>
  <c r="G52" i="14"/>
  <c r="I51" i="14"/>
  <c r="G51" i="14"/>
  <c r="I50" i="14"/>
  <c r="G50" i="14" s="1"/>
  <c r="I49" i="14"/>
  <c r="G49" i="14"/>
  <c r="I48" i="14"/>
  <c r="G48" i="14" s="1"/>
  <c r="I47" i="14"/>
  <c r="G47" i="14"/>
  <c r="I46" i="14"/>
  <c r="G46" i="14" s="1"/>
  <c r="I45" i="14"/>
  <c r="G45" i="14"/>
  <c r="I44" i="14"/>
  <c r="G44" i="14" s="1"/>
  <c r="F44" i="14" s="1"/>
  <c r="I43" i="14"/>
  <c r="G43" i="14" s="1"/>
  <c r="F43" i="14" s="1"/>
  <c r="I42" i="14"/>
  <c r="G42" i="14"/>
  <c r="F42" i="14" s="1"/>
  <c r="I41" i="14"/>
  <c r="G41" i="14"/>
  <c r="F41" i="14"/>
  <c r="I40" i="14"/>
  <c r="G40" i="14" s="1"/>
  <c r="F40" i="14" s="1"/>
  <c r="I39" i="14"/>
  <c r="G39" i="14" s="1"/>
  <c r="F39" i="14" s="1"/>
  <c r="I38" i="14"/>
  <c r="G38" i="14"/>
  <c r="F38" i="14" s="1"/>
  <c r="I37" i="14"/>
  <c r="G37" i="14" s="1"/>
  <c r="F37" i="14" s="1"/>
  <c r="I36" i="14"/>
  <c r="G36" i="14" s="1"/>
  <c r="F36" i="14" s="1"/>
  <c r="I35" i="14"/>
  <c r="G35" i="14" s="1"/>
  <c r="F35" i="14" s="1"/>
  <c r="I34" i="14"/>
  <c r="G34" i="14"/>
  <c r="F34" i="14" s="1"/>
  <c r="I33" i="14"/>
  <c r="G33" i="14" s="1"/>
  <c r="F33" i="14" s="1"/>
  <c r="I32" i="14"/>
  <c r="G32" i="14" s="1"/>
  <c r="F32" i="14" s="1"/>
  <c r="I31" i="14"/>
  <c r="G31" i="14" s="1"/>
  <c r="F31" i="14" s="1"/>
  <c r="I30" i="14"/>
  <c r="G30" i="14"/>
  <c r="F30" i="14" s="1"/>
  <c r="I29" i="14"/>
  <c r="G29" i="14" s="1"/>
  <c r="F29" i="14" s="1"/>
  <c r="I28" i="14"/>
  <c r="G28" i="14" s="1"/>
  <c r="F28" i="14" s="1"/>
  <c r="I27" i="14"/>
  <c r="G27" i="14" s="1"/>
  <c r="F27" i="14" s="1"/>
  <c r="I26" i="14"/>
  <c r="G26" i="14" s="1"/>
  <c r="F26" i="14" s="1"/>
  <c r="F62" i="13"/>
  <c r="F66" i="13"/>
  <c r="U197" i="13"/>
  <c r="I194" i="13"/>
  <c r="G194" i="13"/>
  <c r="F194" i="13"/>
  <c r="I193" i="13"/>
  <c r="G193" i="13"/>
  <c r="F193" i="13"/>
  <c r="I192" i="13"/>
  <c r="G192" i="13" s="1"/>
  <c r="F192" i="13" s="1"/>
  <c r="I191" i="13"/>
  <c r="G191" i="13"/>
  <c r="F191" i="13" s="1"/>
  <c r="I190" i="13"/>
  <c r="G190" i="13"/>
  <c r="F190" i="13"/>
  <c r="I189" i="13"/>
  <c r="G189" i="13"/>
  <c r="F189" i="13"/>
  <c r="I188" i="13"/>
  <c r="G188" i="13" s="1"/>
  <c r="F188" i="13" s="1"/>
  <c r="I187" i="13"/>
  <c r="G187" i="13"/>
  <c r="F187" i="13" s="1"/>
  <c r="I186" i="13"/>
  <c r="G186" i="13"/>
  <c r="F186" i="13" s="1"/>
  <c r="G185" i="13"/>
  <c r="G184" i="13"/>
  <c r="G183" i="13"/>
  <c r="G182" i="13"/>
  <c r="G181" i="13"/>
  <c r="G180" i="13"/>
  <c r="G179" i="13"/>
  <c r="G178" i="13"/>
  <c r="G177" i="13"/>
  <c r="G176" i="13"/>
  <c r="G175" i="13"/>
  <c r="G174" i="13"/>
  <c r="G173" i="13"/>
  <c r="G172" i="13"/>
  <c r="G171" i="13"/>
  <c r="G170" i="13"/>
  <c r="G169" i="13"/>
  <c r="G168" i="13"/>
  <c r="G167" i="13"/>
  <c r="G166" i="13"/>
  <c r="G165" i="13"/>
  <c r="G164" i="13"/>
  <c r="G163" i="13"/>
  <c r="G162" i="13"/>
  <c r="G161" i="13"/>
  <c r="F112" i="13"/>
  <c r="F111" i="13"/>
  <c r="F109" i="13"/>
  <c r="F108" i="13"/>
  <c r="F107" i="13"/>
  <c r="F106" i="13"/>
  <c r="F105" i="13"/>
  <c r="F104" i="13"/>
  <c r="F103" i="13"/>
  <c r="F102" i="13"/>
  <c r="F101" i="13"/>
  <c r="F100" i="13"/>
  <c r="F99" i="13"/>
  <c r="F98" i="13"/>
  <c r="F97" i="13"/>
  <c r="F96" i="13"/>
  <c r="F95" i="13"/>
  <c r="I93" i="13"/>
  <c r="G93" i="13" s="1"/>
  <c r="I92" i="13"/>
  <c r="G92" i="13" s="1"/>
  <c r="I91" i="13"/>
  <c r="G91" i="13" s="1"/>
  <c r="I90" i="13"/>
  <c r="G90" i="13" s="1"/>
  <c r="I89" i="13"/>
  <c r="G89" i="13" s="1"/>
  <c r="I88" i="13"/>
  <c r="G88" i="13" s="1"/>
  <c r="I87" i="13"/>
  <c r="G87" i="13" s="1"/>
  <c r="I86" i="13"/>
  <c r="G86" i="13" s="1"/>
  <c r="I85" i="13"/>
  <c r="G85" i="13" s="1"/>
  <c r="I84" i="13"/>
  <c r="G84" i="13" s="1"/>
  <c r="I83" i="13"/>
  <c r="G83" i="13" s="1"/>
  <c r="I82" i="13"/>
  <c r="G82" i="13" s="1"/>
  <c r="I81" i="13"/>
  <c r="G81" i="13" s="1"/>
  <c r="I80" i="13"/>
  <c r="G80" i="13" s="1"/>
  <c r="I79" i="13"/>
  <c r="G79" i="13" s="1"/>
  <c r="I78" i="13"/>
  <c r="G78" i="13" s="1"/>
  <c r="I77" i="13"/>
  <c r="G77" i="13" s="1"/>
  <c r="I76" i="13"/>
  <c r="G76" i="13" s="1"/>
  <c r="I75" i="13"/>
  <c r="G75" i="13" s="1"/>
  <c r="I74" i="13"/>
  <c r="G74" i="13" s="1"/>
  <c r="I73" i="13"/>
  <c r="G73" i="13" s="1"/>
  <c r="I72" i="13"/>
  <c r="G72" i="13" s="1"/>
  <c r="I71" i="13"/>
  <c r="G71" i="13" s="1"/>
  <c r="I70" i="13"/>
  <c r="G70" i="13" s="1"/>
  <c r="I69" i="13"/>
  <c r="G69" i="13" s="1"/>
  <c r="I68" i="13"/>
  <c r="G68" i="13" s="1"/>
  <c r="F68" i="13" s="1"/>
  <c r="I67" i="13"/>
  <c r="G67" i="13" s="1"/>
  <c r="F67" i="13" s="1"/>
  <c r="I66" i="13"/>
  <c r="G66" i="13" s="1"/>
  <c r="I65" i="13"/>
  <c r="G65" i="13" s="1"/>
  <c r="F65" i="13" s="1"/>
  <c r="I64" i="13"/>
  <c r="G64" i="13" s="1"/>
  <c r="F64" i="13" s="1"/>
  <c r="I63" i="13"/>
  <c r="G63" i="13" s="1"/>
  <c r="F63" i="13" s="1"/>
  <c r="I62" i="13"/>
  <c r="G62" i="13" s="1"/>
  <c r="I61" i="13"/>
  <c r="G61" i="13" s="1"/>
  <c r="F61" i="13" s="1"/>
  <c r="I60" i="13"/>
  <c r="G60" i="13" s="1"/>
  <c r="F60" i="13" s="1"/>
  <c r="I59" i="13"/>
  <c r="G59" i="13" s="1"/>
  <c r="F59" i="13" s="1"/>
  <c r="I58" i="13"/>
  <c r="G58" i="13" s="1"/>
  <c r="F58" i="13" s="1"/>
  <c r="I57" i="13"/>
  <c r="G57" i="13" s="1"/>
  <c r="I56" i="13"/>
  <c r="G56" i="13" s="1"/>
  <c r="I55" i="13"/>
  <c r="G55" i="13" s="1"/>
  <c r="I54" i="13"/>
  <c r="G54" i="13" s="1"/>
  <c r="I53" i="13"/>
  <c r="G53" i="13" s="1"/>
  <c r="I52" i="13"/>
  <c r="G52" i="13" s="1"/>
  <c r="I51" i="13"/>
  <c r="G51" i="13" s="1"/>
  <c r="I50" i="13"/>
  <c r="G50" i="13" s="1"/>
  <c r="I49" i="13"/>
  <c r="G49" i="13" s="1"/>
  <c r="I48" i="13"/>
  <c r="G48" i="13" s="1"/>
  <c r="I47" i="13"/>
  <c r="G47" i="13" s="1"/>
  <c r="I46" i="13"/>
  <c r="G46" i="13" s="1"/>
  <c r="I45" i="13"/>
  <c r="G45" i="13" s="1"/>
  <c r="I44" i="13"/>
  <c r="G44" i="13" s="1"/>
  <c r="F44" i="13" s="1"/>
  <c r="I43" i="13"/>
  <c r="G43" i="13"/>
  <c r="F43" i="13" s="1"/>
  <c r="I42" i="13"/>
  <c r="G42" i="13" s="1"/>
  <c r="F42" i="13" s="1"/>
  <c r="I41" i="13"/>
  <c r="G41" i="13"/>
  <c r="F41" i="13" s="1"/>
  <c r="I40" i="13"/>
  <c r="G40" i="13" s="1"/>
  <c r="F40" i="13" s="1"/>
  <c r="I39" i="13"/>
  <c r="G39" i="13"/>
  <c r="F39" i="13" s="1"/>
  <c r="I38" i="13"/>
  <c r="G38" i="13" s="1"/>
  <c r="F38" i="13" s="1"/>
  <c r="I37" i="13"/>
  <c r="G37" i="13"/>
  <c r="F37" i="13" s="1"/>
  <c r="I36" i="13"/>
  <c r="G36" i="13" s="1"/>
  <c r="F36" i="13" s="1"/>
  <c r="I35" i="13"/>
  <c r="G35" i="13"/>
  <c r="F35" i="13" s="1"/>
  <c r="I34" i="13"/>
  <c r="G34" i="13" s="1"/>
  <c r="F34" i="13" s="1"/>
  <c r="I33" i="13"/>
  <c r="G33" i="13"/>
  <c r="F33" i="13" s="1"/>
  <c r="I32" i="13"/>
  <c r="G32" i="13" s="1"/>
  <c r="F32" i="13" s="1"/>
  <c r="I31" i="13"/>
  <c r="G31" i="13"/>
  <c r="F31" i="13" s="1"/>
  <c r="I30" i="13"/>
  <c r="G30" i="13" s="1"/>
  <c r="F30" i="13" s="1"/>
  <c r="I29" i="13"/>
  <c r="G29" i="13"/>
  <c r="F29" i="13" s="1"/>
  <c r="I28" i="13"/>
  <c r="G28" i="13" s="1"/>
  <c r="F28" i="13" s="1"/>
  <c r="I27" i="13"/>
  <c r="G27" i="13"/>
  <c r="F27" i="13" s="1"/>
  <c r="I26" i="13"/>
  <c r="G26" i="13" s="1"/>
  <c r="F26" i="13" s="1"/>
  <c r="U197" i="12"/>
  <c r="I194" i="12"/>
  <c r="G194" i="12" s="1"/>
  <c r="F194" i="12" s="1"/>
  <c r="I193" i="12"/>
  <c r="G193" i="12" s="1"/>
  <c r="F193" i="12" s="1"/>
  <c r="I192" i="12"/>
  <c r="G192" i="12" s="1"/>
  <c r="F192" i="12" s="1"/>
  <c r="I191" i="12"/>
  <c r="G191" i="12"/>
  <c r="F191" i="12" s="1"/>
  <c r="I190" i="12"/>
  <c r="G190" i="12" s="1"/>
  <c r="F190" i="12" s="1"/>
  <c r="I189" i="12"/>
  <c r="G189" i="12" s="1"/>
  <c r="F189" i="12" s="1"/>
  <c r="I188" i="12"/>
  <c r="G188" i="12" s="1"/>
  <c r="F188" i="12" s="1"/>
  <c r="I187" i="12"/>
  <c r="G187" i="12" s="1"/>
  <c r="F187" i="12" s="1"/>
  <c r="I186" i="12"/>
  <c r="G186" i="12" s="1"/>
  <c r="F186" i="12" s="1"/>
  <c r="G185" i="12"/>
  <c r="F185" i="12" s="1"/>
  <c r="G184" i="12"/>
  <c r="F184" i="12" s="1"/>
  <c r="G183" i="12"/>
  <c r="F183" i="12" s="1"/>
  <c r="G182" i="12"/>
  <c r="F182" i="12" s="1"/>
  <c r="G181" i="12"/>
  <c r="F181" i="12" s="1"/>
  <c r="J85" i="19" s="1"/>
  <c r="G180" i="12"/>
  <c r="F180" i="12" s="1"/>
  <c r="G179" i="12"/>
  <c r="F179" i="12" s="1"/>
  <c r="J75" i="19" s="1"/>
  <c r="G178" i="12"/>
  <c r="F178" i="12" s="1"/>
  <c r="G177" i="12"/>
  <c r="F177" i="12" s="1"/>
  <c r="G176" i="12"/>
  <c r="F176" i="12" s="1"/>
  <c r="G175" i="12"/>
  <c r="F175" i="12" s="1"/>
  <c r="G174" i="12"/>
  <c r="F174" i="12" s="1"/>
  <c r="G173" i="12"/>
  <c r="F173" i="12" s="1"/>
  <c r="G172" i="12"/>
  <c r="F172" i="12" s="1"/>
  <c r="G171" i="12"/>
  <c r="F171" i="12" s="1"/>
  <c r="G170" i="12"/>
  <c r="F170" i="12" s="1"/>
  <c r="G169" i="12"/>
  <c r="F169" i="12" s="1"/>
  <c r="G168" i="12"/>
  <c r="F168" i="12" s="1"/>
  <c r="G167" i="12"/>
  <c r="F167" i="12" s="1"/>
  <c r="G166" i="12"/>
  <c r="F166" i="12" s="1"/>
  <c r="G165" i="12"/>
  <c r="F165" i="12" s="1"/>
  <c r="G164" i="12"/>
  <c r="F164" i="12" s="1"/>
  <c r="G163" i="12"/>
  <c r="F163" i="12" s="1"/>
  <c r="G162" i="12"/>
  <c r="F162" i="12" s="1"/>
  <c r="G161" i="12"/>
  <c r="F161" i="12" s="1"/>
  <c r="J55" i="19" s="1"/>
  <c r="G160" i="12"/>
  <c r="F160" i="12" s="1"/>
  <c r="G159" i="12"/>
  <c r="F159" i="12" s="1"/>
  <c r="G158" i="12"/>
  <c r="F158" i="12" s="1"/>
  <c r="G157" i="12"/>
  <c r="F157" i="12" s="1"/>
  <c r="G156" i="12"/>
  <c r="F156" i="12" s="1"/>
  <c r="G155" i="12"/>
  <c r="F155" i="12" s="1"/>
  <c r="G154" i="12"/>
  <c r="F154" i="12" s="1"/>
  <c r="G153" i="12"/>
  <c r="F153" i="12" s="1"/>
  <c r="G152" i="12"/>
  <c r="F152" i="12" s="1"/>
  <c r="G151" i="12"/>
  <c r="F151" i="12" s="1"/>
  <c r="G150" i="12"/>
  <c r="F150" i="12" s="1"/>
  <c r="G149" i="12"/>
  <c r="F149" i="12" s="1"/>
  <c r="G148" i="12"/>
  <c r="F148" i="12" s="1"/>
  <c r="G147" i="12"/>
  <c r="F147" i="12" s="1"/>
  <c r="G146" i="12"/>
  <c r="F146" i="12" s="1"/>
  <c r="G145" i="12"/>
  <c r="F145" i="12" s="1"/>
  <c r="G144" i="12"/>
  <c r="F144" i="12" s="1"/>
  <c r="G143" i="12"/>
  <c r="F143" i="12" s="1"/>
  <c r="G142" i="12"/>
  <c r="F142" i="12" s="1"/>
  <c r="G141" i="12"/>
  <c r="F141" i="12" s="1"/>
  <c r="G140" i="12"/>
  <c r="F140" i="12" s="1"/>
  <c r="G139" i="12"/>
  <c r="F139" i="12" s="1"/>
  <c r="G138" i="12"/>
  <c r="F138" i="12" s="1"/>
  <c r="G137" i="12"/>
  <c r="F137" i="12" s="1"/>
  <c r="G136" i="12"/>
  <c r="F136" i="12" s="1"/>
  <c r="I93" i="12"/>
  <c r="G93" i="12" s="1"/>
  <c r="F93" i="12" s="1"/>
  <c r="I92" i="12"/>
  <c r="G92" i="12"/>
  <c r="F92" i="12" s="1"/>
  <c r="I91" i="12"/>
  <c r="G91" i="12" s="1"/>
  <c r="F91" i="12" s="1"/>
  <c r="I90" i="12"/>
  <c r="G90" i="12" s="1"/>
  <c r="F90" i="12" s="1"/>
  <c r="I89" i="12"/>
  <c r="G89" i="12" s="1"/>
  <c r="F89" i="12" s="1"/>
  <c r="I88" i="12"/>
  <c r="G88" i="12" s="1"/>
  <c r="F88" i="12" s="1"/>
  <c r="I87" i="12"/>
  <c r="G87" i="12" s="1"/>
  <c r="F87" i="12" s="1"/>
  <c r="I86" i="12"/>
  <c r="G86" i="12" s="1"/>
  <c r="F86" i="12" s="1"/>
  <c r="I85" i="12"/>
  <c r="G85" i="12" s="1"/>
  <c r="F85" i="12" s="1"/>
  <c r="I84" i="12"/>
  <c r="G84" i="12" s="1"/>
  <c r="F84" i="12" s="1"/>
  <c r="I83" i="12"/>
  <c r="G83" i="12" s="1"/>
  <c r="F83" i="12" s="1"/>
  <c r="I82" i="12"/>
  <c r="G82" i="12" s="1"/>
  <c r="F82" i="12" s="1"/>
  <c r="I81" i="12"/>
  <c r="G81" i="12" s="1"/>
  <c r="F81" i="12" s="1"/>
  <c r="I80" i="12"/>
  <c r="G80" i="12" s="1"/>
  <c r="F80" i="12" s="1"/>
  <c r="I79" i="12"/>
  <c r="G79" i="12" s="1"/>
  <c r="F79" i="12" s="1"/>
  <c r="I78" i="12"/>
  <c r="G78" i="12" s="1"/>
  <c r="F78" i="12" s="1"/>
  <c r="I77" i="12"/>
  <c r="G77" i="12" s="1"/>
  <c r="F77" i="12" s="1"/>
  <c r="I76" i="12"/>
  <c r="G76" i="12" s="1"/>
  <c r="F76" i="12" s="1"/>
  <c r="I75" i="12"/>
  <c r="G75" i="12" s="1"/>
  <c r="F75" i="12" s="1"/>
  <c r="I74" i="12"/>
  <c r="G74" i="12" s="1"/>
  <c r="F74" i="12" s="1"/>
  <c r="I73" i="12"/>
  <c r="G73" i="12" s="1"/>
  <c r="F73" i="12" s="1"/>
  <c r="I72" i="12"/>
  <c r="G72" i="12" s="1"/>
  <c r="F72" i="12" s="1"/>
  <c r="I71" i="12"/>
  <c r="G71" i="12" s="1"/>
  <c r="F71" i="12" s="1"/>
  <c r="I70" i="12"/>
  <c r="G70" i="12" s="1"/>
  <c r="F70" i="12" s="1"/>
  <c r="I69" i="12"/>
  <c r="G69" i="12" s="1"/>
  <c r="F69" i="12" s="1"/>
  <c r="I68" i="12"/>
  <c r="G68" i="12" s="1"/>
  <c r="F68" i="12" s="1"/>
  <c r="I67" i="12"/>
  <c r="G67" i="12" s="1"/>
  <c r="F67" i="12" s="1"/>
  <c r="I66" i="12"/>
  <c r="G66" i="12" s="1"/>
  <c r="F66" i="12" s="1"/>
  <c r="I65" i="12"/>
  <c r="G65" i="12" s="1"/>
  <c r="F65" i="12" s="1"/>
  <c r="I64" i="12"/>
  <c r="G64" i="12" s="1"/>
  <c r="F64" i="12" s="1"/>
  <c r="I63" i="12"/>
  <c r="G63" i="12" s="1"/>
  <c r="F63" i="12" s="1"/>
  <c r="I62" i="12"/>
  <c r="G62" i="12" s="1"/>
  <c r="F62" i="12" s="1"/>
  <c r="I61" i="12"/>
  <c r="G61" i="12" s="1"/>
  <c r="F61" i="12" s="1"/>
  <c r="I60" i="12"/>
  <c r="G60" i="12" s="1"/>
  <c r="F60" i="12" s="1"/>
  <c r="I59" i="12"/>
  <c r="G59" i="12" s="1"/>
  <c r="F59" i="12" s="1"/>
  <c r="I58" i="12"/>
  <c r="G58" i="12" s="1"/>
  <c r="F58" i="12" s="1"/>
  <c r="I57" i="12"/>
  <c r="G57" i="12" s="1"/>
  <c r="F57" i="12" s="1"/>
  <c r="I56" i="12"/>
  <c r="G56" i="12" s="1"/>
  <c r="F56" i="12" s="1"/>
  <c r="I55" i="12"/>
  <c r="G55" i="12" s="1"/>
  <c r="F55" i="12" s="1"/>
  <c r="I54" i="12"/>
  <c r="G54" i="12" s="1"/>
  <c r="F54" i="12" s="1"/>
  <c r="I53" i="12"/>
  <c r="G53" i="12" s="1"/>
  <c r="F53" i="12" s="1"/>
  <c r="I52" i="12"/>
  <c r="G52" i="12" s="1"/>
  <c r="F52" i="12" s="1"/>
  <c r="I51" i="12"/>
  <c r="G51" i="12" s="1"/>
  <c r="F51" i="12" s="1"/>
  <c r="I50" i="12"/>
  <c r="G50" i="12" s="1"/>
  <c r="F50" i="12" s="1"/>
  <c r="I49" i="12"/>
  <c r="G49" i="12" s="1"/>
  <c r="F49" i="12" s="1"/>
  <c r="I48" i="12"/>
  <c r="G48" i="12" s="1"/>
  <c r="F48" i="12" s="1"/>
  <c r="I47" i="12"/>
  <c r="G47" i="12" s="1"/>
  <c r="F47" i="12" s="1"/>
  <c r="I46" i="12"/>
  <c r="G46" i="12" s="1"/>
  <c r="F46" i="12" s="1"/>
  <c r="I45" i="12"/>
  <c r="G45" i="12" s="1"/>
  <c r="F45" i="12" s="1"/>
  <c r="I44" i="12"/>
  <c r="G44" i="12" s="1"/>
  <c r="F44" i="12" s="1"/>
  <c r="I43" i="12"/>
  <c r="G43" i="12" s="1"/>
  <c r="F43" i="12" s="1"/>
  <c r="I42" i="12"/>
  <c r="G42" i="12" s="1"/>
  <c r="F42" i="12" s="1"/>
  <c r="I41" i="12"/>
  <c r="G41" i="12" s="1"/>
  <c r="F41" i="12" s="1"/>
  <c r="I40" i="12"/>
  <c r="G40" i="12" s="1"/>
  <c r="F40" i="12" s="1"/>
  <c r="I39" i="12"/>
  <c r="G39" i="12"/>
  <c r="F39" i="12" s="1"/>
  <c r="I38" i="12"/>
  <c r="G38" i="12" s="1"/>
  <c r="F38" i="12" s="1"/>
  <c r="I37" i="12"/>
  <c r="G37" i="12" s="1"/>
  <c r="F37" i="12" s="1"/>
  <c r="I36" i="12"/>
  <c r="G36" i="12" s="1"/>
  <c r="F36" i="12" s="1"/>
  <c r="I35" i="12"/>
  <c r="G35" i="12" s="1"/>
  <c r="F35" i="12" s="1"/>
  <c r="I34" i="12"/>
  <c r="G34" i="12" s="1"/>
  <c r="F34" i="12" s="1"/>
  <c r="I33" i="12"/>
  <c r="G33" i="12" s="1"/>
  <c r="F33" i="12" s="1"/>
  <c r="I32" i="12"/>
  <c r="G32" i="12" s="1"/>
  <c r="F32" i="12" s="1"/>
  <c r="I31" i="12"/>
  <c r="G31" i="12"/>
  <c r="F31" i="12" s="1"/>
  <c r="I30" i="12"/>
  <c r="G30" i="12" s="1"/>
  <c r="F30" i="12" s="1"/>
  <c r="I29" i="12"/>
  <c r="G29" i="12" s="1"/>
  <c r="F29" i="12" s="1"/>
  <c r="I28" i="12"/>
  <c r="G28" i="12" s="1"/>
  <c r="F28" i="12" s="1"/>
  <c r="I27" i="12"/>
  <c r="G27" i="12" s="1"/>
  <c r="F27" i="12" s="1"/>
  <c r="I26" i="12"/>
  <c r="J64" i="19" l="1"/>
  <c r="M55" i="19"/>
  <c r="O55" i="19"/>
  <c r="O85" i="19"/>
  <c r="O87" i="19" s="1"/>
  <c r="J94" i="19"/>
  <c r="J65" i="19"/>
  <c r="J84" i="19"/>
  <c r="O75" i="19"/>
  <c r="O77" i="19" s="1"/>
  <c r="J95" i="19"/>
  <c r="J45" i="19"/>
  <c r="G26" i="12"/>
  <c r="F26" i="12" s="1"/>
  <c r="F195" i="12" s="1"/>
  <c r="C26" i="12"/>
  <c r="F5" i="20"/>
  <c r="L5" i="20"/>
  <c r="L12" i="20"/>
  <c r="F12" i="20"/>
  <c r="F8" i="20"/>
  <c r="L8" i="20"/>
  <c r="L20" i="20"/>
  <c r="F20" i="20"/>
  <c r="L13" i="20"/>
  <c r="F13" i="20"/>
  <c r="J14" i="19"/>
  <c r="O5" i="19"/>
  <c r="F7" i="20"/>
  <c r="L7" i="20"/>
  <c r="L16" i="20"/>
  <c r="F16" i="20"/>
  <c r="L17" i="20"/>
  <c r="F17" i="20"/>
  <c r="L14" i="20"/>
  <c r="F14" i="20"/>
  <c r="L21" i="20"/>
  <c r="F21" i="20"/>
  <c r="L4" i="20"/>
  <c r="D26" i="20"/>
  <c r="F4" i="20"/>
  <c r="L15" i="20"/>
  <c r="F15" i="20"/>
  <c r="L22" i="20"/>
  <c r="F22" i="20"/>
  <c r="L25" i="20"/>
  <c r="F25" i="20"/>
  <c r="F6" i="20"/>
  <c r="L6" i="20"/>
  <c r="F9" i="20"/>
  <c r="L9" i="20"/>
  <c r="L24" i="20"/>
  <c r="F24" i="20"/>
  <c r="L18" i="20"/>
  <c r="F18" i="20"/>
  <c r="L19" i="20"/>
  <c r="F19" i="20"/>
  <c r="L23" i="20"/>
  <c r="F23" i="20"/>
  <c r="L88" i="19"/>
  <c r="F195" i="13"/>
  <c r="D106" i="20"/>
  <c r="N106" i="20"/>
  <c r="M106" i="20"/>
  <c r="O106" i="20" s="1"/>
  <c r="M104" i="20"/>
  <c r="O104" i="20" s="1"/>
  <c r="D104" i="20"/>
  <c r="N104" i="20"/>
  <c r="F195" i="14"/>
  <c r="D105" i="20"/>
  <c r="F105" i="20" s="1"/>
  <c r="M105" i="20"/>
  <c r="O105" i="20" s="1"/>
  <c r="N105" i="20"/>
  <c r="D103" i="20"/>
  <c r="M103" i="20"/>
  <c r="O103" i="20" s="1"/>
  <c r="N103" i="20"/>
  <c r="N102" i="20"/>
  <c r="D102" i="20"/>
  <c r="M102" i="20"/>
  <c r="O102" i="20" s="1"/>
  <c r="H121" i="20"/>
  <c r="B94" i="1"/>
  <c r="U197" i="11"/>
  <c r="I194" i="11"/>
  <c r="I193" i="11"/>
  <c r="I192" i="11"/>
  <c r="H233" i="20" s="1"/>
  <c r="I191" i="11"/>
  <c r="I190" i="11"/>
  <c r="H231" i="20" s="1"/>
  <c r="I189" i="11"/>
  <c r="I188" i="11"/>
  <c r="H229" i="20" s="1"/>
  <c r="I187" i="11"/>
  <c r="C187" i="11" s="1"/>
  <c r="I186" i="11"/>
  <c r="C186" i="11" s="1"/>
  <c r="G185" i="11"/>
  <c r="G184" i="11"/>
  <c r="G183" i="11"/>
  <c r="G182" i="11"/>
  <c r="G181" i="11"/>
  <c r="G180" i="11"/>
  <c r="G179" i="11"/>
  <c r="G178" i="11"/>
  <c r="G177" i="11"/>
  <c r="G176" i="11"/>
  <c r="G175" i="11"/>
  <c r="G174" i="11"/>
  <c r="G173" i="11"/>
  <c r="G172" i="11"/>
  <c r="G171" i="11"/>
  <c r="G170" i="11"/>
  <c r="G169" i="11"/>
  <c r="G168" i="11"/>
  <c r="G167" i="11"/>
  <c r="G166" i="11"/>
  <c r="G165" i="11"/>
  <c r="G164" i="11"/>
  <c r="G163" i="11"/>
  <c r="G162" i="11"/>
  <c r="G161" i="11"/>
  <c r="G112" i="11"/>
  <c r="F112" i="11" s="1"/>
  <c r="G111" i="11"/>
  <c r="F111" i="11" s="1"/>
  <c r="G110" i="11"/>
  <c r="F110" i="11" s="1"/>
  <c r="G108" i="11"/>
  <c r="F108" i="11" s="1"/>
  <c r="G107" i="11"/>
  <c r="F107" i="11" s="1"/>
  <c r="G106" i="11"/>
  <c r="F106" i="11" s="1"/>
  <c r="G105" i="11"/>
  <c r="F105" i="11" s="1"/>
  <c r="G104" i="11"/>
  <c r="F104" i="11" s="1"/>
  <c r="G103" i="11"/>
  <c r="F103" i="11" s="1"/>
  <c r="G102" i="11"/>
  <c r="F102" i="11" s="1"/>
  <c r="G101" i="11"/>
  <c r="F101" i="11" s="1"/>
  <c r="G100" i="11"/>
  <c r="F100" i="11" s="1"/>
  <c r="G99" i="11"/>
  <c r="F99" i="11" s="1"/>
  <c r="I93" i="11"/>
  <c r="I92" i="11"/>
  <c r="I91" i="11"/>
  <c r="I90" i="11"/>
  <c r="I89" i="11"/>
  <c r="I88" i="11"/>
  <c r="I87" i="11"/>
  <c r="I86" i="11"/>
  <c r="I85" i="11"/>
  <c r="I84" i="11"/>
  <c r="I83" i="11"/>
  <c r="I82" i="11"/>
  <c r="I81" i="11"/>
  <c r="I80" i="11"/>
  <c r="I79" i="11"/>
  <c r="I78" i="11"/>
  <c r="I77" i="11"/>
  <c r="I76" i="11"/>
  <c r="I75" i="11"/>
  <c r="I74" i="11"/>
  <c r="I73" i="11"/>
  <c r="I72" i="11"/>
  <c r="I71" i="11"/>
  <c r="I70" i="11"/>
  <c r="I69" i="11"/>
  <c r="I68" i="11"/>
  <c r="I67" i="11"/>
  <c r="I66" i="11"/>
  <c r="I65" i="11"/>
  <c r="I64" i="11"/>
  <c r="I63" i="11"/>
  <c r="I62" i="11"/>
  <c r="I61" i="11"/>
  <c r="I60" i="11"/>
  <c r="I59" i="11"/>
  <c r="I58" i="11"/>
  <c r="I57" i="11"/>
  <c r="I56" i="11"/>
  <c r="I55" i="11"/>
  <c r="I54" i="11"/>
  <c r="I53" i="11"/>
  <c r="I52" i="11"/>
  <c r="I51" i="11"/>
  <c r="I50" i="11"/>
  <c r="I49" i="11"/>
  <c r="I48" i="11"/>
  <c r="I47" i="11"/>
  <c r="I46" i="11"/>
  <c r="I45" i="11"/>
  <c r="I44" i="11"/>
  <c r="I43" i="11"/>
  <c r="I42" i="11"/>
  <c r="I41" i="11"/>
  <c r="I40" i="11"/>
  <c r="I39" i="11"/>
  <c r="I38" i="11"/>
  <c r="I37" i="11"/>
  <c r="I36" i="11"/>
  <c r="I35" i="11"/>
  <c r="I34" i="11"/>
  <c r="I33" i="11"/>
  <c r="I32" i="11"/>
  <c r="I31" i="11"/>
  <c r="I30" i="11"/>
  <c r="I29" i="11"/>
  <c r="I28" i="11"/>
  <c r="I27" i="11"/>
  <c r="I26" i="11"/>
  <c r="G170" i="1"/>
  <c r="G171" i="1"/>
  <c r="G172" i="1"/>
  <c r="G173" i="1"/>
  <c r="G174" i="1"/>
  <c r="G175" i="1"/>
  <c r="G176" i="1"/>
  <c r="G177" i="1"/>
  <c r="G178" i="1"/>
  <c r="I186" i="1"/>
  <c r="I187" i="1"/>
  <c r="I188" i="1"/>
  <c r="I189" i="1"/>
  <c r="I190" i="1"/>
  <c r="I191" i="1"/>
  <c r="I192" i="1"/>
  <c r="I193" i="1"/>
  <c r="I194" i="1"/>
  <c r="G181" i="1"/>
  <c r="G182" i="1"/>
  <c r="G94" i="1"/>
  <c r="F94" i="1" s="1"/>
  <c r="G95" i="1"/>
  <c r="G96" i="1"/>
  <c r="G97" i="1"/>
  <c r="G98" i="1"/>
  <c r="G99" i="1"/>
  <c r="G100" i="1"/>
  <c r="G103" i="1"/>
  <c r="G104" i="1"/>
  <c r="G105" i="1"/>
  <c r="G108" i="1"/>
  <c r="F108" i="1" s="1"/>
  <c r="G109" i="1"/>
  <c r="G111" i="1"/>
  <c r="G112" i="1"/>
  <c r="G161" i="1"/>
  <c r="G162" i="1"/>
  <c r="G163" i="1"/>
  <c r="G164" i="1"/>
  <c r="G165" i="1"/>
  <c r="G166" i="1"/>
  <c r="G167" i="1"/>
  <c r="G168" i="1"/>
  <c r="G169" i="1"/>
  <c r="G179" i="1"/>
  <c r="G180" i="1"/>
  <c r="G183" i="1"/>
  <c r="G184" i="1"/>
  <c r="G185" i="1"/>
  <c r="I27" i="1"/>
  <c r="C27" i="1" s="1"/>
  <c r="I28" i="1"/>
  <c r="C28" i="1" s="1"/>
  <c r="I29" i="1"/>
  <c r="C29" i="1" s="1"/>
  <c r="I30" i="1"/>
  <c r="C30" i="1" s="1"/>
  <c r="I31" i="1"/>
  <c r="C31" i="1" s="1"/>
  <c r="I32" i="1"/>
  <c r="C32" i="1" s="1"/>
  <c r="I33" i="1"/>
  <c r="I34" i="1"/>
  <c r="C34" i="1" s="1"/>
  <c r="I35" i="1"/>
  <c r="I36" i="1"/>
  <c r="C36" i="1" s="1"/>
  <c r="I37" i="1"/>
  <c r="C37" i="1" s="1"/>
  <c r="I38" i="1"/>
  <c r="C38" i="1" s="1"/>
  <c r="I39" i="1"/>
  <c r="C39" i="1" s="1"/>
  <c r="I40" i="1"/>
  <c r="C40" i="1" s="1"/>
  <c r="I41" i="1"/>
  <c r="C41" i="1" s="1"/>
  <c r="I42" i="1"/>
  <c r="C42" i="1" s="1"/>
  <c r="I43" i="1"/>
  <c r="I44" i="1"/>
  <c r="C44" i="1" s="1"/>
  <c r="I45" i="1"/>
  <c r="C45" i="1" s="1"/>
  <c r="I46" i="1"/>
  <c r="C46" i="1" s="1"/>
  <c r="I47" i="1"/>
  <c r="I48" i="1"/>
  <c r="C48" i="1" s="1"/>
  <c r="I49" i="1"/>
  <c r="C49" i="1" s="1"/>
  <c r="I50" i="1"/>
  <c r="C50" i="1" s="1"/>
  <c r="I51" i="1"/>
  <c r="I52" i="1"/>
  <c r="C52" i="1" s="1"/>
  <c r="I53" i="1"/>
  <c r="C53" i="1" s="1"/>
  <c r="I54" i="1"/>
  <c r="C54" i="1" s="1"/>
  <c r="I55" i="1"/>
  <c r="C55" i="1" s="1"/>
  <c r="I56" i="1"/>
  <c r="C56" i="1" s="1"/>
  <c r="I57" i="1"/>
  <c r="C57" i="1" s="1"/>
  <c r="I58" i="1"/>
  <c r="C58" i="1" s="1"/>
  <c r="I59" i="1"/>
  <c r="I60" i="1"/>
  <c r="C60" i="1" s="1"/>
  <c r="I61" i="1"/>
  <c r="C61" i="1" s="1"/>
  <c r="I62" i="1"/>
  <c r="C62" i="1" s="1"/>
  <c r="I63" i="1"/>
  <c r="I64" i="1"/>
  <c r="C64" i="1" s="1"/>
  <c r="I65" i="1"/>
  <c r="C65" i="1" s="1"/>
  <c r="I66" i="1"/>
  <c r="C66" i="1" s="1"/>
  <c r="I67" i="1"/>
  <c r="I68" i="1"/>
  <c r="C68" i="1" s="1"/>
  <c r="I69" i="1"/>
  <c r="C69" i="1" s="1"/>
  <c r="I70" i="1"/>
  <c r="C70" i="1" s="1"/>
  <c r="I71" i="1"/>
  <c r="C71" i="1" s="1"/>
  <c r="I72" i="1"/>
  <c r="C72" i="1" s="1"/>
  <c r="I73" i="1"/>
  <c r="C73" i="1" s="1"/>
  <c r="I74" i="1"/>
  <c r="C74" i="1" s="1"/>
  <c r="I75" i="1"/>
  <c r="I76" i="1"/>
  <c r="C76" i="1" s="1"/>
  <c r="I77" i="1"/>
  <c r="C77" i="1" s="1"/>
  <c r="I78" i="1"/>
  <c r="C78" i="1" s="1"/>
  <c r="I79" i="1"/>
  <c r="I80" i="1"/>
  <c r="C80" i="1" s="1"/>
  <c r="I81" i="1"/>
  <c r="C81" i="1" s="1"/>
  <c r="I82" i="1"/>
  <c r="C82" i="1" s="1"/>
  <c r="I83" i="1"/>
  <c r="I84" i="1"/>
  <c r="C84" i="1" s="1"/>
  <c r="I85" i="1"/>
  <c r="C85" i="1" s="1"/>
  <c r="I86" i="1"/>
  <c r="C86" i="1" s="1"/>
  <c r="I87" i="1"/>
  <c r="C87" i="1" s="1"/>
  <c r="I88" i="1"/>
  <c r="C88" i="1" s="1"/>
  <c r="I89" i="1"/>
  <c r="C89" i="1" s="1"/>
  <c r="I90" i="1"/>
  <c r="C90" i="1" s="1"/>
  <c r="I91" i="1"/>
  <c r="I92" i="1"/>
  <c r="C92" i="1" s="1"/>
  <c r="I93" i="1"/>
  <c r="C93" i="1" s="1"/>
  <c r="I26" i="1"/>
  <c r="C26" i="1" s="1"/>
  <c r="U197" i="1"/>
  <c r="P77" i="19" l="1"/>
  <c r="O79" i="19"/>
  <c r="P87" i="19"/>
  <c r="O89" i="19"/>
  <c r="O45" i="19"/>
  <c r="O54" i="19" s="1"/>
  <c r="O56" i="19" s="1"/>
  <c r="J54" i="19"/>
  <c r="O65" i="19"/>
  <c r="O67" i="19" s="1"/>
  <c r="J74" i="19"/>
  <c r="M57" i="19"/>
  <c r="O95" i="19"/>
  <c r="O97" i="19" s="1"/>
  <c r="J104" i="19"/>
  <c r="J25" i="19"/>
  <c r="J34" i="19" s="1"/>
  <c r="G33" i="11"/>
  <c r="F33" i="11" s="1"/>
  <c r="C33" i="11"/>
  <c r="H37" i="20"/>
  <c r="G45" i="11"/>
  <c r="F45" i="11" s="1"/>
  <c r="C45" i="11"/>
  <c r="H49" i="20"/>
  <c r="G53" i="11"/>
  <c r="F53" i="11" s="1"/>
  <c r="C53" i="11"/>
  <c r="H57" i="20"/>
  <c r="G26" i="11"/>
  <c r="F26" i="11" s="1"/>
  <c r="C26" i="11"/>
  <c r="H30" i="20"/>
  <c r="G34" i="11"/>
  <c r="F34" i="11" s="1"/>
  <c r="C34" i="11"/>
  <c r="H38" i="20"/>
  <c r="G42" i="11"/>
  <c r="F42" i="11" s="1"/>
  <c r="C42" i="11"/>
  <c r="H46" i="20"/>
  <c r="G46" i="11"/>
  <c r="F46" i="11" s="1"/>
  <c r="C46" i="11"/>
  <c r="H50" i="20"/>
  <c r="G54" i="11"/>
  <c r="F54" i="11" s="1"/>
  <c r="C54" i="11"/>
  <c r="H58" i="20"/>
  <c r="G62" i="11"/>
  <c r="C62" i="11"/>
  <c r="H66" i="20"/>
  <c r="G70" i="11"/>
  <c r="C70" i="11"/>
  <c r="H74" i="20"/>
  <c r="G78" i="11"/>
  <c r="C78" i="11"/>
  <c r="H82" i="20"/>
  <c r="G86" i="11"/>
  <c r="C86" i="11"/>
  <c r="H90" i="20"/>
  <c r="C191" i="11"/>
  <c r="H232" i="20"/>
  <c r="H228" i="20"/>
  <c r="M228" i="20" s="1"/>
  <c r="G31" i="11"/>
  <c r="F31" i="11" s="1"/>
  <c r="C31" i="11"/>
  <c r="H35" i="20"/>
  <c r="G35" i="11"/>
  <c r="F35" i="11" s="1"/>
  <c r="C35" i="11"/>
  <c r="H39" i="20"/>
  <c r="G39" i="11"/>
  <c r="F39" i="11" s="1"/>
  <c r="C39" i="11"/>
  <c r="H43" i="20"/>
  <c r="G43" i="11"/>
  <c r="F43" i="11" s="1"/>
  <c r="C43" i="11"/>
  <c r="H47" i="20"/>
  <c r="G47" i="11"/>
  <c r="F47" i="11" s="1"/>
  <c r="C47" i="11"/>
  <c r="H51" i="20"/>
  <c r="G51" i="11"/>
  <c r="F51" i="11" s="1"/>
  <c r="C51" i="11"/>
  <c r="H55" i="20"/>
  <c r="G55" i="11"/>
  <c r="F55" i="11" s="1"/>
  <c r="C55" i="11"/>
  <c r="H59" i="20"/>
  <c r="G59" i="11"/>
  <c r="C59" i="11"/>
  <c r="H63" i="20"/>
  <c r="G63" i="11"/>
  <c r="C63" i="11"/>
  <c r="H67" i="20"/>
  <c r="G67" i="11"/>
  <c r="C67" i="11"/>
  <c r="H71" i="20"/>
  <c r="G71" i="11"/>
  <c r="C71" i="11"/>
  <c r="H75" i="20"/>
  <c r="G75" i="11"/>
  <c r="C75" i="11"/>
  <c r="H79" i="20"/>
  <c r="G79" i="11"/>
  <c r="C79" i="11"/>
  <c r="H83" i="20"/>
  <c r="G83" i="11"/>
  <c r="C83" i="11"/>
  <c r="H87" i="20"/>
  <c r="G87" i="11"/>
  <c r="C87" i="11"/>
  <c r="H91" i="20"/>
  <c r="G91" i="11"/>
  <c r="C91" i="11"/>
  <c r="H95" i="20"/>
  <c r="N229" i="20"/>
  <c r="M229" i="20"/>
  <c r="D229" i="20"/>
  <c r="F229" i="20" s="1"/>
  <c r="N233" i="20"/>
  <c r="O233" i="20" s="1"/>
  <c r="M233" i="20"/>
  <c r="D233" i="20"/>
  <c r="F233" i="20" s="1"/>
  <c r="F26" i="20"/>
  <c r="G29" i="11"/>
  <c r="F29" i="11" s="1"/>
  <c r="C29" i="11"/>
  <c r="H33" i="20"/>
  <c r="G41" i="11"/>
  <c r="F41" i="11" s="1"/>
  <c r="C41" i="11"/>
  <c r="H45" i="20"/>
  <c r="G57" i="11"/>
  <c r="F57" i="11" s="1"/>
  <c r="C57" i="11"/>
  <c r="H61" i="20"/>
  <c r="G30" i="11"/>
  <c r="F30" i="11" s="1"/>
  <c r="C30" i="11"/>
  <c r="H34" i="20"/>
  <c r="G38" i="11"/>
  <c r="F38" i="11" s="1"/>
  <c r="C38" i="11"/>
  <c r="H42" i="20"/>
  <c r="G50" i="11"/>
  <c r="F50" i="11" s="1"/>
  <c r="C50" i="11"/>
  <c r="H54" i="20"/>
  <c r="G58" i="11"/>
  <c r="C58" i="11"/>
  <c r="H62" i="20"/>
  <c r="G66" i="11"/>
  <c r="C66" i="11"/>
  <c r="H70" i="20"/>
  <c r="G74" i="11"/>
  <c r="C74" i="11"/>
  <c r="H78" i="20"/>
  <c r="G82" i="11"/>
  <c r="C82" i="11"/>
  <c r="H86" i="20"/>
  <c r="G90" i="11"/>
  <c r="C90" i="11"/>
  <c r="H94" i="20"/>
  <c r="G27" i="11"/>
  <c r="F27" i="11" s="1"/>
  <c r="C27" i="11"/>
  <c r="H31" i="20"/>
  <c r="H227" i="20"/>
  <c r="G28" i="11"/>
  <c r="F28" i="11" s="1"/>
  <c r="C28" i="11"/>
  <c r="H32" i="20"/>
  <c r="G32" i="11"/>
  <c r="F32" i="11" s="1"/>
  <c r="C32" i="11"/>
  <c r="H36" i="20"/>
  <c r="G36" i="11"/>
  <c r="F36" i="11" s="1"/>
  <c r="C36" i="11"/>
  <c r="H40" i="20"/>
  <c r="G40" i="11"/>
  <c r="F40" i="11" s="1"/>
  <c r="C40" i="11"/>
  <c r="H44" i="20"/>
  <c r="G44" i="11"/>
  <c r="F44" i="11" s="1"/>
  <c r="C44" i="11"/>
  <c r="H48" i="20"/>
  <c r="G48" i="11"/>
  <c r="F48" i="11" s="1"/>
  <c r="C48" i="11"/>
  <c r="H52" i="20"/>
  <c r="G52" i="11"/>
  <c r="F52" i="11" s="1"/>
  <c r="C52" i="11"/>
  <c r="H56" i="20"/>
  <c r="G56" i="11"/>
  <c r="F56" i="11" s="1"/>
  <c r="C56" i="11"/>
  <c r="H60" i="20"/>
  <c r="G60" i="11"/>
  <c r="C60" i="11"/>
  <c r="H64" i="20"/>
  <c r="G64" i="11"/>
  <c r="C64" i="11"/>
  <c r="H68" i="20"/>
  <c r="G68" i="11"/>
  <c r="C68" i="11"/>
  <c r="H72" i="20"/>
  <c r="G72" i="11"/>
  <c r="C72" i="11"/>
  <c r="H76" i="20"/>
  <c r="G76" i="11"/>
  <c r="C76" i="11"/>
  <c r="H80" i="20"/>
  <c r="G80" i="11"/>
  <c r="C80" i="11"/>
  <c r="H84" i="20"/>
  <c r="G84" i="11"/>
  <c r="C84" i="11"/>
  <c r="H88" i="20"/>
  <c r="G88" i="11"/>
  <c r="C88" i="11"/>
  <c r="H92" i="20"/>
  <c r="G92" i="11"/>
  <c r="C92" i="11"/>
  <c r="H96" i="20"/>
  <c r="G186" i="11"/>
  <c r="F186" i="11" s="1"/>
  <c r="C193" i="11"/>
  <c r="H234" i="20"/>
  <c r="O7" i="19"/>
  <c r="G37" i="11"/>
  <c r="F37" i="11" s="1"/>
  <c r="C37" i="11"/>
  <c r="H41" i="20"/>
  <c r="G49" i="11"/>
  <c r="F49" i="11" s="1"/>
  <c r="C49" i="11"/>
  <c r="H53" i="20"/>
  <c r="G61" i="11"/>
  <c r="C61" i="11"/>
  <c r="H65" i="20"/>
  <c r="G65" i="11"/>
  <c r="C65" i="11"/>
  <c r="H69" i="20"/>
  <c r="G69" i="11"/>
  <c r="C69" i="11"/>
  <c r="H73" i="20"/>
  <c r="G73" i="11"/>
  <c r="C73" i="11"/>
  <c r="H77" i="20"/>
  <c r="G77" i="11"/>
  <c r="C77" i="11"/>
  <c r="H81" i="20"/>
  <c r="G81" i="11"/>
  <c r="C81" i="11"/>
  <c r="H85" i="20"/>
  <c r="G85" i="11"/>
  <c r="C85" i="11"/>
  <c r="H89" i="20"/>
  <c r="G89" i="11"/>
  <c r="C89" i="11"/>
  <c r="H93" i="20"/>
  <c r="G93" i="11"/>
  <c r="C93" i="11"/>
  <c r="H97" i="20"/>
  <c r="N231" i="20"/>
  <c r="M231" i="20"/>
  <c r="D231" i="20"/>
  <c r="F231" i="20" s="1"/>
  <c r="C194" i="11"/>
  <c r="H235" i="20"/>
  <c r="C189" i="11"/>
  <c r="H230" i="20"/>
  <c r="N227" i="20"/>
  <c r="M227" i="20"/>
  <c r="D227" i="20"/>
  <c r="L90" i="19"/>
  <c r="G191" i="11"/>
  <c r="F191" i="11" s="1"/>
  <c r="G193" i="11"/>
  <c r="F193" i="11" s="1"/>
  <c r="G194" i="11"/>
  <c r="F194" i="11" s="1"/>
  <c r="G192" i="11"/>
  <c r="F192" i="11" s="1"/>
  <c r="C192" i="11"/>
  <c r="G190" i="11"/>
  <c r="F190" i="11" s="1"/>
  <c r="C190" i="11"/>
  <c r="G189" i="11"/>
  <c r="F189" i="11" s="1"/>
  <c r="G187" i="11"/>
  <c r="F187" i="11" s="1"/>
  <c r="G188" i="11"/>
  <c r="F188" i="11" s="1"/>
  <c r="C188" i="11"/>
  <c r="L106" i="20"/>
  <c r="F106" i="20"/>
  <c r="L104" i="20"/>
  <c r="F104" i="20"/>
  <c r="L105" i="20"/>
  <c r="L103" i="20"/>
  <c r="F103" i="20"/>
  <c r="L102" i="20"/>
  <c r="F102" i="20"/>
  <c r="D121" i="20"/>
  <c r="G83" i="1"/>
  <c r="C83" i="1"/>
  <c r="G75" i="1"/>
  <c r="C75" i="1"/>
  <c r="G59" i="1"/>
  <c r="C59" i="1"/>
  <c r="G47" i="1"/>
  <c r="C47" i="1"/>
  <c r="G192" i="1"/>
  <c r="F192" i="1" s="1"/>
  <c r="C192" i="1"/>
  <c r="G71" i="1"/>
  <c r="G191" i="1"/>
  <c r="F191" i="1" s="1"/>
  <c r="C191" i="1"/>
  <c r="G187" i="1"/>
  <c r="F187" i="1" s="1"/>
  <c r="C187" i="1"/>
  <c r="G91" i="1"/>
  <c r="C91" i="1"/>
  <c r="G79" i="1"/>
  <c r="C79" i="1"/>
  <c r="G67" i="1"/>
  <c r="C67" i="1"/>
  <c r="G51" i="1"/>
  <c r="C51" i="1"/>
  <c r="G43" i="1"/>
  <c r="C43" i="1"/>
  <c r="G35" i="1"/>
  <c r="C35" i="1"/>
  <c r="G87" i="1"/>
  <c r="G55" i="1"/>
  <c r="G194" i="1"/>
  <c r="F194" i="1" s="1"/>
  <c r="C194" i="1"/>
  <c r="G190" i="1"/>
  <c r="F190" i="1" s="1"/>
  <c r="C190" i="1"/>
  <c r="G186" i="1"/>
  <c r="F186" i="1" s="1"/>
  <c r="C186" i="1"/>
  <c r="G63" i="1"/>
  <c r="C63" i="1"/>
  <c r="G188" i="1"/>
  <c r="F188" i="1" s="1"/>
  <c r="C188" i="1"/>
  <c r="G39" i="1"/>
  <c r="G193" i="1"/>
  <c r="F193" i="1" s="1"/>
  <c r="C193" i="1"/>
  <c r="G189" i="1"/>
  <c r="F189" i="1" s="1"/>
  <c r="C189" i="1"/>
  <c r="G32" i="1"/>
  <c r="F32" i="1" s="1"/>
  <c r="G28" i="1"/>
  <c r="F28" i="1" s="1"/>
  <c r="G90" i="1"/>
  <c r="G86" i="1"/>
  <c r="G82" i="1"/>
  <c r="G78" i="1"/>
  <c r="G74" i="1"/>
  <c r="G70" i="1"/>
  <c r="G66" i="1"/>
  <c r="G62" i="1"/>
  <c r="G58" i="1"/>
  <c r="G54" i="1"/>
  <c r="G50" i="1"/>
  <c r="G46" i="1"/>
  <c r="G42" i="1"/>
  <c r="G38" i="1"/>
  <c r="G34" i="1"/>
  <c r="G29" i="1"/>
  <c r="F29" i="1" s="1"/>
  <c r="G31" i="1"/>
  <c r="F31" i="1" s="1"/>
  <c r="G27" i="1"/>
  <c r="F27" i="1" s="1"/>
  <c r="G93" i="1"/>
  <c r="G89" i="1"/>
  <c r="G85" i="1"/>
  <c r="G81" i="1"/>
  <c r="G77" i="1"/>
  <c r="G73" i="1"/>
  <c r="G69" i="1"/>
  <c r="G65" i="1"/>
  <c r="G61" i="1"/>
  <c r="G57" i="1"/>
  <c r="G53" i="1"/>
  <c r="G49" i="1"/>
  <c r="G45" i="1"/>
  <c r="G41" i="1"/>
  <c r="G37" i="1"/>
  <c r="G33" i="1"/>
  <c r="G26" i="1"/>
  <c r="F26" i="1" s="1"/>
  <c r="G30" i="1"/>
  <c r="F30" i="1" s="1"/>
  <c r="G92" i="1"/>
  <c r="G88" i="1"/>
  <c r="G84" i="1"/>
  <c r="G80" i="1"/>
  <c r="G76" i="1"/>
  <c r="G72" i="1"/>
  <c r="G68" i="1"/>
  <c r="G64" i="1"/>
  <c r="G60" i="1"/>
  <c r="G56" i="1"/>
  <c r="G52" i="1"/>
  <c r="G48" i="1"/>
  <c r="G44" i="1"/>
  <c r="G40" i="1"/>
  <c r="G36" i="1"/>
  <c r="P89" i="19" l="1"/>
  <c r="O91" i="19"/>
  <c r="P97" i="19"/>
  <c r="O99" i="19"/>
  <c r="P67" i="19"/>
  <c r="O69" i="19"/>
  <c r="P79" i="19"/>
  <c r="O81" i="19"/>
  <c r="N57" i="19"/>
  <c r="M59" i="19"/>
  <c r="O58" i="19"/>
  <c r="P56" i="19"/>
  <c r="N228" i="20"/>
  <c r="D228" i="20"/>
  <c r="F228" i="20" s="1"/>
  <c r="O25" i="19"/>
  <c r="O27" i="19" s="1"/>
  <c r="P27" i="19" s="1"/>
  <c r="M93" i="20"/>
  <c r="D93" i="20"/>
  <c r="D96" i="20"/>
  <c r="M96" i="20"/>
  <c r="M48" i="20"/>
  <c r="D48" i="20"/>
  <c r="M31" i="20"/>
  <c r="D31" i="20"/>
  <c r="M67" i="20"/>
  <c r="D67" i="20"/>
  <c r="M51" i="20"/>
  <c r="D51" i="20"/>
  <c r="M35" i="20"/>
  <c r="D35" i="20"/>
  <c r="N232" i="20"/>
  <c r="M232" i="20"/>
  <c r="D232" i="20"/>
  <c r="F232" i="20" s="1"/>
  <c r="M74" i="20"/>
  <c r="D74" i="20"/>
  <c r="M46" i="20"/>
  <c r="D46" i="20"/>
  <c r="J15" i="19"/>
  <c r="M49" i="20"/>
  <c r="D49" i="20"/>
  <c r="M97" i="20"/>
  <c r="D97" i="20"/>
  <c r="M81" i="20"/>
  <c r="D81" i="20"/>
  <c r="D65" i="20"/>
  <c r="M65" i="20"/>
  <c r="N234" i="20"/>
  <c r="M234" i="20"/>
  <c r="D234" i="20"/>
  <c r="F234" i="20" s="1"/>
  <c r="M84" i="20"/>
  <c r="D84" i="20"/>
  <c r="M68" i="20"/>
  <c r="D68" i="20"/>
  <c r="M52" i="20"/>
  <c r="D52" i="20"/>
  <c r="D36" i="20"/>
  <c r="M36" i="20"/>
  <c r="D78" i="20"/>
  <c r="M78" i="20"/>
  <c r="D42" i="20"/>
  <c r="M42" i="20"/>
  <c r="D33" i="20"/>
  <c r="M33" i="20"/>
  <c r="D87" i="20"/>
  <c r="M87" i="20"/>
  <c r="D71" i="20"/>
  <c r="M71" i="20"/>
  <c r="D55" i="20"/>
  <c r="M55" i="20"/>
  <c r="M39" i="20"/>
  <c r="D39" i="20"/>
  <c r="D82" i="20"/>
  <c r="M82" i="20"/>
  <c r="D50" i="20"/>
  <c r="M50" i="20"/>
  <c r="D57" i="20"/>
  <c r="M57" i="20"/>
  <c r="D77" i="20"/>
  <c r="M77" i="20"/>
  <c r="M64" i="20"/>
  <c r="D64" i="20"/>
  <c r="M34" i="20"/>
  <c r="D34" i="20"/>
  <c r="D88" i="20"/>
  <c r="M88" i="20"/>
  <c r="D40" i="20"/>
  <c r="M40" i="20"/>
  <c r="D86" i="20"/>
  <c r="M86" i="20"/>
  <c r="M54" i="20"/>
  <c r="D54" i="20"/>
  <c r="D45" i="20"/>
  <c r="M45" i="20"/>
  <c r="M91" i="20"/>
  <c r="D91" i="20"/>
  <c r="M75" i="20"/>
  <c r="D75" i="20"/>
  <c r="M59" i="20"/>
  <c r="D59" i="20"/>
  <c r="M43" i="20"/>
  <c r="D43" i="20"/>
  <c r="M90" i="20"/>
  <c r="D90" i="20"/>
  <c r="D58" i="20"/>
  <c r="M58" i="20"/>
  <c r="M30" i="20"/>
  <c r="M4" i="20" s="1"/>
  <c r="D30" i="20"/>
  <c r="H98" i="20"/>
  <c r="N235" i="20"/>
  <c r="M235" i="20"/>
  <c r="D235" i="20"/>
  <c r="F235" i="20" s="1"/>
  <c r="M53" i="20"/>
  <c r="D53" i="20"/>
  <c r="P7" i="19"/>
  <c r="O9" i="19"/>
  <c r="D80" i="20"/>
  <c r="M80" i="20"/>
  <c r="M32" i="20"/>
  <c r="D32" i="20"/>
  <c r="D70" i="20"/>
  <c r="M70" i="20"/>
  <c r="M83" i="20"/>
  <c r="D83" i="20"/>
  <c r="H236" i="20"/>
  <c r="D85" i="20"/>
  <c r="M85" i="20"/>
  <c r="M69" i="20"/>
  <c r="D69" i="20"/>
  <c r="D72" i="20"/>
  <c r="M72" i="20"/>
  <c r="D56" i="20"/>
  <c r="M56" i="20"/>
  <c r="D89" i="20"/>
  <c r="M89" i="20"/>
  <c r="M73" i="20"/>
  <c r="D73" i="20"/>
  <c r="D41" i="20"/>
  <c r="M41" i="20"/>
  <c r="D92" i="20"/>
  <c r="M92" i="20"/>
  <c r="M76" i="20"/>
  <c r="D76" i="20"/>
  <c r="D60" i="20"/>
  <c r="M60" i="20"/>
  <c r="M44" i="20"/>
  <c r="D44" i="20"/>
  <c r="D94" i="20"/>
  <c r="M94" i="20"/>
  <c r="M62" i="20"/>
  <c r="D62" i="20"/>
  <c r="D61" i="20"/>
  <c r="M61" i="20"/>
  <c r="M95" i="20"/>
  <c r="D95" i="20"/>
  <c r="M79" i="20"/>
  <c r="D79" i="20"/>
  <c r="D63" i="20"/>
  <c r="M63" i="20"/>
  <c r="M47" i="20"/>
  <c r="D47" i="20"/>
  <c r="M66" i="20"/>
  <c r="D66" i="20"/>
  <c r="D38" i="20"/>
  <c r="M38" i="20"/>
  <c r="D37" i="20"/>
  <c r="M37" i="20"/>
  <c r="N230" i="20"/>
  <c r="M230" i="20"/>
  <c r="D230" i="20"/>
  <c r="F230" i="20" s="1"/>
  <c r="J236" i="20"/>
  <c r="F227" i="20"/>
  <c r="F196" i="11"/>
  <c r="J105" i="19"/>
  <c r="L92" i="19"/>
  <c r="F121" i="20"/>
  <c r="F122" i="20" s="1"/>
  <c r="B26" i="1"/>
  <c r="P58" i="19" l="1"/>
  <c r="O60" i="19"/>
  <c r="N59" i="19"/>
  <c r="O59" i="19" s="1"/>
  <c r="P59" i="19" s="1"/>
  <c r="M61" i="19"/>
  <c r="P69" i="19"/>
  <c r="O71" i="19"/>
  <c r="P91" i="19"/>
  <c r="O93" i="19"/>
  <c r="P93" i="19" s="1"/>
  <c r="O57" i="19"/>
  <c r="P57" i="19" s="1"/>
  <c r="O29" i="19"/>
  <c r="P29" i="19" s="1"/>
  <c r="P81" i="19"/>
  <c r="O83" i="19"/>
  <c r="P83" i="19" s="1"/>
  <c r="P99" i="19"/>
  <c r="O101" i="19"/>
  <c r="F47" i="20"/>
  <c r="L47" i="20"/>
  <c r="L89" i="20"/>
  <c r="F89" i="20"/>
  <c r="L90" i="20"/>
  <c r="F90" i="20"/>
  <c r="L54" i="20"/>
  <c r="F54" i="20"/>
  <c r="L39" i="20"/>
  <c r="F39" i="20"/>
  <c r="F84" i="20"/>
  <c r="L84" i="20"/>
  <c r="L50" i="20"/>
  <c r="F50" i="20"/>
  <c r="L78" i="20"/>
  <c r="F78" i="20"/>
  <c r="J24" i="19"/>
  <c r="O15" i="19"/>
  <c r="L35" i="20"/>
  <c r="F35" i="20"/>
  <c r="L67" i="20"/>
  <c r="F67" i="20"/>
  <c r="F48" i="20"/>
  <c r="L48" i="20"/>
  <c r="F93" i="20"/>
  <c r="L93" i="20"/>
  <c r="L37" i="20"/>
  <c r="F37" i="20"/>
  <c r="F63" i="20"/>
  <c r="L63" i="20"/>
  <c r="F58" i="20"/>
  <c r="L58" i="20"/>
  <c r="L45" i="20"/>
  <c r="F45" i="20"/>
  <c r="L86" i="20"/>
  <c r="F86" i="20"/>
  <c r="F88" i="20"/>
  <c r="L88" i="20"/>
  <c r="L57" i="20"/>
  <c r="F57" i="20"/>
  <c r="L82" i="20"/>
  <c r="F82" i="20"/>
  <c r="F55" i="20"/>
  <c r="L55" i="20"/>
  <c r="L87" i="20"/>
  <c r="F87" i="20"/>
  <c r="F42" i="20"/>
  <c r="L42" i="20"/>
  <c r="F36" i="20"/>
  <c r="L36" i="20"/>
  <c r="L81" i="20"/>
  <c r="F81" i="20"/>
  <c r="L49" i="20"/>
  <c r="F49" i="20"/>
  <c r="F51" i="20"/>
  <c r="L51" i="20"/>
  <c r="F31" i="20"/>
  <c r="L31" i="20"/>
  <c r="L79" i="20"/>
  <c r="F79" i="20"/>
  <c r="F41" i="20"/>
  <c r="L41" i="20"/>
  <c r="F72" i="20"/>
  <c r="L72" i="20"/>
  <c r="L85" i="20"/>
  <c r="F85" i="20"/>
  <c r="L53" i="20"/>
  <c r="F53" i="20"/>
  <c r="D98" i="20"/>
  <c r="F30" i="20"/>
  <c r="L30" i="20"/>
  <c r="F59" i="20"/>
  <c r="L59" i="20"/>
  <c r="L91" i="20"/>
  <c r="F91" i="20"/>
  <c r="F34" i="20"/>
  <c r="L34" i="20"/>
  <c r="L52" i="20"/>
  <c r="F52" i="20"/>
  <c r="L74" i="20"/>
  <c r="F74" i="20"/>
  <c r="F96" i="20"/>
  <c r="L96" i="20"/>
  <c r="L38" i="20"/>
  <c r="F38" i="20"/>
  <c r="F61" i="20"/>
  <c r="L61" i="20"/>
  <c r="F94" i="20"/>
  <c r="L94" i="20"/>
  <c r="F60" i="20"/>
  <c r="L60" i="20"/>
  <c r="L92" i="20"/>
  <c r="F92" i="20"/>
  <c r="L73" i="20"/>
  <c r="F73" i="20"/>
  <c r="L69" i="20"/>
  <c r="F69" i="20"/>
  <c r="L70" i="20"/>
  <c r="F70" i="20"/>
  <c r="F80" i="20"/>
  <c r="L80" i="20"/>
  <c r="L40" i="20"/>
  <c r="F40" i="20"/>
  <c r="L77" i="20"/>
  <c r="F77" i="20"/>
  <c r="F71" i="20"/>
  <c r="L71" i="20"/>
  <c r="L33" i="20"/>
  <c r="F33" i="20"/>
  <c r="F97" i="20"/>
  <c r="L97" i="20"/>
  <c r="L66" i="20"/>
  <c r="F66" i="20"/>
  <c r="L95" i="20"/>
  <c r="F95" i="20"/>
  <c r="L62" i="20"/>
  <c r="F62" i="20"/>
  <c r="F44" i="20"/>
  <c r="L44" i="20"/>
  <c r="L76" i="20"/>
  <c r="F76" i="20"/>
  <c r="L56" i="20"/>
  <c r="F56" i="20"/>
  <c r="L83" i="20"/>
  <c r="F83" i="20"/>
  <c r="F32" i="20"/>
  <c r="L32" i="20"/>
  <c r="P9" i="19"/>
  <c r="O11" i="19"/>
  <c r="F43" i="20"/>
  <c r="L43" i="20"/>
  <c r="L75" i="20"/>
  <c r="F75" i="20"/>
  <c r="L64" i="20"/>
  <c r="F64" i="20"/>
  <c r="L68" i="20"/>
  <c r="F68" i="20"/>
  <c r="F65" i="20"/>
  <c r="L65" i="20"/>
  <c r="F46" i="20"/>
  <c r="L46" i="20"/>
  <c r="D236" i="20"/>
  <c r="F236" i="20"/>
  <c r="F238" i="20" s="1"/>
  <c r="M105" i="19"/>
  <c r="O105" i="19" s="1"/>
  <c r="O107" i="19" s="1"/>
  <c r="P107" i="19" s="1"/>
  <c r="J114" i="19"/>
  <c r="L94" i="19"/>
  <c r="L96" i="19" s="1"/>
  <c r="P101" i="19" l="1"/>
  <c r="O103" i="19"/>
  <c r="P103" i="19" s="1"/>
  <c r="M63" i="19"/>
  <c r="N61" i="19"/>
  <c r="O61" i="19" s="1"/>
  <c r="P61" i="19" s="1"/>
  <c r="O31" i="19"/>
  <c r="P71" i="19"/>
  <c r="O73" i="19"/>
  <c r="P73" i="19" s="1"/>
  <c r="O62" i="19"/>
  <c r="P60" i="19"/>
  <c r="O17" i="19"/>
  <c r="O13" i="19"/>
  <c r="O14" i="19" s="1"/>
  <c r="O16" i="19" s="1"/>
  <c r="O18" i="19" s="1"/>
  <c r="P11" i="19"/>
  <c r="P31" i="19"/>
  <c r="O33" i="19"/>
  <c r="F98" i="20"/>
  <c r="F239" i="20"/>
  <c r="J3" i="19"/>
  <c r="L98" i="19"/>
  <c r="N63" i="19" l="1"/>
  <c r="O63" i="19" s="1"/>
  <c r="P63" i="19" s="1"/>
  <c r="M64" i="19"/>
  <c r="M66" i="19" s="1"/>
  <c r="N64" i="19"/>
  <c r="O64" i="19"/>
  <c r="P62" i="19"/>
  <c r="P64" i="19" s="1"/>
  <c r="P13" i="19"/>
  <c r="P14" i="19" s="1"/>
  <c r="P16" i="19" s="1"/>
  <c r="P18" i="19" s="1"/>
  <c r="P17" i="19"/>
  <c r="O19" i="19"/>
  <c r="P33" i="19"/>
  <c r="O20" i="19"/>
  <c r="L100" i="19"/>
  <c r="M68" i="19" l="1"/>
  <c r="N66" i="19"/>
  <c r="O66" i="19" s="1"/>
  <c r="P66" i="19" s="1"/>
  <c r="P19" i="19"/>
  <c r="O21" i="19"/>
  <c r="O22" i="19"/>
  <c r="P20" i="19"/>
  <c r="L102" i="19"/>
  <c r="M70" i="19" l="1"/>
  <c r="M72" i="19" s="1"/>
  <c r="N68" i="19"/>
  <c r="P22" i="19"/>
  <c r="P21" i="19"/>
  <c r="O23" i="19"/>
  <c r="L104" i="19"/>
  <c r="N70" i="19" l="1"/>
  <c r="O68" i="19"/>
  <c r="P23" i="19"/>
  <c r="P24" i="19" s="1"/>
  <c r="P26" i="19" s="1"/>
  <c r="M74" i="19"/>
  <c r="M76" i="19" s="1"/>
  <c r="N72" i="19"/>
  <c r="O24" i="19"/>
  <c r="O26" i="19" s="1"/>
  <c r="O28" i="19"/>
  <c r="M78" i="19" l="1"/>
  <c r="N76" i="19"/>
  <c r="O70" i="19"/>
  <c r="O72" i="19" s="1"/>
  <c r="P68" i="19"/>
  <c r="P70" i="19" s="1"/>
  <c r="N74" i="19"/>
  <c r="P28" i="19"/>
  <c r="O30" i="19"/>
  <c r="O74" i="19" l="1"/>
  <c r="O76" i="19" s="1"/>
  <c r="P72" i="19"/>
  <c r="P74" i="19" s="1"/>
  <c r="P76" i="19" s="1"/>
  <c r="N78" i="19"/>
  <c r="O78" i="19" s="1"/>
  <c r="M80" i="19"/>
  <c r="P30" i="19"/>
  <c r="O32" i="19"/>
  <c r="O34" i="19"/>
  <c r="O36" i="19" s="1"/>
  <c r="M110" i="19"/>
  <c r="P78" i="19" l="1"/>
  <c r="M82" i="19"/>
  <c r="N80" i="19"/>
  <c r="O80" i="19" s="1"/>
  <c r="P80" i="19" s="1"/>
  <c r="P32" i="19"/>
  <c r="P34" i="19" s="1"/>
  <c r="P36" i="19" s="1"/>
  <c r="O38" i="19"/>
  <c r="M112" i="19"/>
  <c r="M114" i="19"/>
  <c r="M84" i="19" l="1"/>
  <c r="M86" i="19" s="1"/>
  <c r="N82" i="19"/>
  <c r="P38" i="19"/>
  <c r="O40" i="19"/>
  <c r="N112" i="19"/>
  <c r="N84" i="19" l="1"/>
  <c r="O82" i="19"/>
  <c r="N86" i="19"/>
  <c r="M88" i="19"/>
  <c r="P40" i="19"/>
  <c r="O42" i="19"/>
  <c r="O44" i="19" s="1"/>
  <c r="M90" i="19" l="1"/>
  <c r="N88" i="19"/>
  <c r="O84" i="19"/>
  <c r="O86" i="19" s="1"/>
  <c r="P82" i="19"/>
  <c r="P84" i="19" s="1"/>
  <c r="P42" i="19"/>
  <c r="P44" i="19"/>
  <c r="P86" i="19" l="1"/>
  <c r="O88" i="19"/>
  <c r="P88" i="19" s="1"/>
  <c r="M92" i="19"/>
  <c r="N90" i="19"/>
  <c r="N92" i="19" l="1"/>
  <c r="M94" i="19"/>
  <c r="O90" i="19"/>
  <c r="P90" i="19" s="1"/>
  <c r="M96" i="19" l="1"/>
  <c r="N94" i="19"/>
  <c r="O92" i="19"/>
  <c r="P92" i="19" s="1"/>
  <c r="P94" i="19" s="1"/>
  <c r="M98" i="19" l="1"/>
  <c r="N96" i="19"/>
  <c r="O94" i="19"/>
  <c r="O96" i="19" s="1"/>
  <c r="P96" i="19" l="1"/>
  <c r="M100" i="19"/>
  <c r="N98" i="19"/>
  <c r="O98" i="19" s="1"/>
  <c r="P98" i="19" s="1"/>
  <c r="M102" i="19" l="1"/>
  <c r="N100" i="19"/>
  <c r="M104" i="19"/>
  <c r="M3" i="19" s="1"/>
  <c r="O100" i="19" l="1"/>
  <c r="N102" i="19"/>
  <c r="O102" i="19" s="1"/>
  <c r="N104" i="19" l="1"/>
  <c r="N106" i="19" s="1"/>
  <c r="P100" i="19"/>
  <c r="P102" i="19" s="1"/>
  <c r="P104" i="19" s="1"/>
  <c r="P106" i="19" s="1"/>
  <c r="O104" i="19"/>
  <c r="N108" i="19" l="1"/>
  <c r="O108" i="19" s="1"/>
  <c r="N114" i="19"/>
  <c r="N3" i="19" s="1"/>
  <c r="O110" i="19" l="1"/>
  <c r="P108" i="19"/>
  <c r="O112" i="19" l="1"/>
  <c r="P110" i="19"/>
  <c r="P112" i="19" l="1"/>
  <c r="P114" i="19" s="1"/>
  <c r="P3" i="19" s="1"/>
  <c r="O114" i="19"/>
  <c r="O3" i="19" s="1"/>
</calcChain>
</file>

<file path=xl/comments1.xml><?xml version="1.0" encoding="utf-8"?>
<comments xmlns="http://schemas.openxmlformats.org/spreadsheetml/2006/main">
  <authors>
    <author>User</author>
  </authors>
  <commentList>
    <comment ref="H24" authorId="0" shape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contine si CAM la tot IOCN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H23" authorId="0" shapeId="0">
      <text>
        <r>
          <rPr>
            <b/>
            <sz val="9"/>
            <color indexed="81"/>
            <rFont val="Tahoma"/>
            <family val="2"/>
            <charset val="238"/>
          </rPr>
          <t>User:</t>
        </r>
        <r>
          <rPr>
            <sz val="9"/>
            <color indexed="81"/>
            <rFont val="Tahoma"/>
            <family val="2"/>
            <charset val="238"/>
          </rPr>
          <t xml:space="preserve">
contine si CAM la tot IOCN
</t>
        </r>
      </text>
    </comment>
  </commentList>
</comments>
</file>

<file path=xl/sharedStrings.xml><?xml version="1.0" encoding="utf-8"?>
<sst xmlns="http://schemas.openxmlformats.org/spreadsheetml/2006/main" count="3892" uniqueCount="621">
  <si>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</si>
  <si>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</si>
  <si>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</si>
  <si>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</si>
  <si>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</si>
  <si>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</si>
  <si>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</si>
  <si>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</si>
  <si>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</si>
  <si>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</si>
  <si>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</si>
  <si>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</si>
  <si>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</si>
  <si>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</si>
  <si>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</si>
  <si>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</si>
  <si>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</si>
  <si>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</si>
  <si>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</si>
  <si>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</si>
  <si>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</si>
  <si>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</si>
  <si>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</si>
  <si>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</si>
  <si>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L25</t>
  </si>
  <si>
    <t>L26</t>
  </si>
  <si>
    <t>L27</t>
  </si>
  <si>
    <t>L28</t>
  </si>
  <si>
    <t>L29</t>
  </si>
  <si>
    <t>L30</t>
  </si>
  <si>
    <t>L31</t>
  </si>
  <si>
    <t>L32</t>
  </si>
  <si>
    <t>L33</t>
  </si>
  <si>
    <t>L34</t>
  </si>
  <si>
    <t>L35</t>
  </si>
  <si>
    <t>L36</t>
  </si>
  <si>
    <t>E1-1</t>
  </si>
  <si>
    <t>E1-2</t>
  </si>
  <si>
    <t>E1-3</t>
  </si>
  <si>
    <t>E1-4</t>
  </si>
  <si>
    <t>E1-5</t>
  </si>
  <si>
    <t>E1-6</t>
  </si>
  <si>
    <t>E1-7</t>
  </si>
  <si>
    <t>E1-8</t>
  </si>
  <si>
    <t>E1-9</t>
  </si>
  <si>
    <t>E1-10</t>
  </si>
  <si>
    <t>E1-11</t>
  </si>
  <si>
    <t>E1-12</t>
  </si>
  <si>
    <t>E1-13</t>
  </si>
  <si>
    <t>E1-14</t>
  </si>
  <si>
    <t>E1-15</t>
  </si>
  <si>
    <t>E1-16</t>
  </si>
  <si>
    <t>E1-17</t>
  </si>
  <si>
    <t>E1-18</t>
  </si>
  <si>
    <t>E1-19</t>
  </si>
  <si>
    <t>E1-20</t>
  </si>
  <si>
    <t>E1-21</t>
  </si>
  <si>
    <t>E1-22</t>
  </si>
  <si>
    <t>E2-1</t>
  </si>
  <si>
    <t>E2-2</t>
  </si>
  <si>
    <t>E2-3</t>
  </si>
  <si>
    <t>E2-4</t>
  </si>
  <si>
    <t>E2-5</t>
  </si>
  <si>
    <t>E2-6</t>
  </si>
  <si>
    <t>E2-7</t>
  </si>
  <si>
    <t>E2-8</t>
  </si>
  <si>
    <t>E2-9</t>
  </si>
  <si>
    <t>E2-10</t>
  </si>
  <si>
    <t>E2-11</t>
  </si>
  <si>
    <t>E2-12</t>
  </si>
  <si>
    <t>E2-13</t>
  </si>
  <si>
    <t>E2-14</t>
  </si>
  <si>
    <t>E2-15</t>
  </si>
  <si>
    <t>E2-16</t>
  </si>
  <si>
    <t>E2-17</t>
  </si>
  <si>
    <t>E2-18</t>
  </si>
  <si>
    <t>E2-19</t>
  </si>
  <si>
    <t>E2-20</t>
  </si>
  <si>
    <t>E2-21</t>
  </si>
  <si>
    <t>E2-22</t>
  </si>
  <si>
    <t>E2-23</t>
  </si>
  <si>
    <t>E2-24</t>
  </si>
  <si>
    <t>E2-25</t>
  </si>
  <si>
    <t>E2-26</t>
  </si>
  <si>
    <t>E2-27</t>
  </si>
  <si>
    <t>E2-28</t>
  </si>
  <si>
    <t>E2-29</t>
  </si>
  <si>
    <t>E2-30</t>
  </si>
  <si>
    <t>E2-31</t>
  </si>
  <si>
    <t>E2-32</t>
  </si>
  <si>
    <t>E2-33</t>
  </si>
  <si>
    <t>E2-34</t>
  </si>
  <si>
    <t>E2-35</t>
  </si>
  <si>
    <t>E2-36</t>
  </si>
  <si>
    <t>E2-37</t>
  </si>
  <si>
    <t>E2-38</t>
  </si>
  <si>
    <t>E2-39</t>
  </si>
  <si>
    <t>E2-40</t>
  </si>
  <si>
    <t>E2-41</t>
  </si>
  <si>
    <t>E2-42</t>
  </si>
  <si>
    <t>E2-43</t>
  </si>
  <si>
    <t>E2-44</t>
  </si>
  <si>
    <t>E2-45</t>
  </si>
  <si>
    <t>E2-46</t>
  </si>
  <si>
    <t>E2-47</t>
  </si>
  <si>
    <t>E2-48</t>
  </si>
  <si>
    <t>E2-49</t>
  </si>
  <si>
    <t>E2-50</t>
  </si>
  <si>
    <t>E2-51</t>
  </si>
  <si>
    <t>E2-52</t>
  </si>
  <si>
    <t>E2-53</t>
  </si>
  <si>
    <t>E2-54</t>
  </si>
  <si>
    <t>E2-55</t>
  </si>
  <si>
    <t>E2-56</t>
  </si>
  <si>
    <t>E2-57</t>
  </si>
  <si>
    <t>E2-58</t>
  </si>
  <si>
    <t>E2-59</t>
  </si>
  <si>
    <t>E2-60</t>
  </si>
  <si>
    <t>E2-61</t>
  </si>
  <si>
    <t>E2-62</t>
  </si>
  <si>
    <t>E2-63</t>
  </si>
  <si>
    <t>E2-64</t>
  </si>
  <si>
    <t>E2-65</t>
  </si>
  <si>
    <t>E2-66</t>
  </si>
  <si>
    <t>E2-67</t>
  </si>
  <si>
    <t>E2-68</t>
  </si>
  <si>
    <t>E3-1</t>
  </si>
  <si>
    <t>E3-2</t>
  </si>
  <si>
    <t>E3-3</t>
  </si>
  <si>
    <t>E3-4</t>
  </si>
  <si>
    <t>E3-5</t>
  </si>
  <si>
    <t>E3-6</t>
  </si>
  <si>
    <t>E3-7</t>
  </si>
  <si>
    <t>E3-8</t>
  </si>
  <si>
    <t>E3-9</t>
  </si>
  <si>
    <t>E3-10</t>
  </si>
  <si>
    <t>E3-11</t>
  </si>
  <si>
    <t>E3-12</t>
  </si>
  <si>
    <t>E3-13</t>
  </si>
  <si>
    <t>E3-14</t>
  </si>
  <si>
    <t>E3-15</t>
  </si>
  <si>
    <t>E3-16</t>
  </si>
  <si>
    <t>E3-17</t>
  </si>
  <si>
    <t>E3-18</t>
  </si>
  <si>
    <t>E4-1</t>
  </si>
  <si>
    <t>E4-2</t>
  </si>
  <si>
    <t>E4-3</t>
  </si>
  <si>
    <t>E4-4</t>
  </si>
  <si>
    <t>E4-5</t>
  </si>
  <si>
    <t>E4-6</t>
  </si>
  <si>
    <t>E4-7</t>
  </si>
  <si>
    <t>E4-8</t>
  </si>
  <si>
    <t>E4-9</t>
  </si>
  <si>
    <t>E4-10</t>
  </si>
  <si>
    <t>E4-11</t>
  </si>
  <si>
    <t>E4-12</t>
  </si>
  <si>
    <t>E4-13</t>
  </si>
  <si>
    <t>E4-14</t>
  </si>
  <si>
    <t>E4-15</t>
  </si>
  <si>
    <t>E4-16</t>
  </si>
  <si>
    <t>E4-17</t>
  </si>
  <si>
    <t>E4-18</t>
  </si>
  <si>
    <t>E4-19</t>
  </si>
  <si>
    <t>E4-20</t>
  </si>
  <si>
    <t>E4-21</t>
  </si>
  <si>
    <t>E4-22</t>
  </si>
  <si>
    <t>E4-23</t>
  </si>
  <si>
    <t>E5-1</t>
  </si>
  <si>
    <t>E5-2</t>
  </si>
  <si>
    <t>E5-3</t>
  </si>
  <si>
    <t>E5-4</t>
  </si>
  <si>
    <t>E5-5</t>
  </si>
  <si>
    <t>E5-6</t>
  </si>
  <si>
    <t>E5-7</t>
  </si>
  <si>
    <t>E5-8</t>
  </si>
  <si>
    <t>E5-9</t>
  </si>
  <si>
    <t>E5-10</t>
  </si>
  <si>
    <t>E5-11</t>
  </si>
  <si>
    <t>E5-12</t>
  </si>
  <si>
    <t>E5-13</t>
  </si>
  <si>
    <t>E5-14</t>
  </si>
  <si>
    <t>E5-15</t>
  </si>
  <si>
    <t>E5-16</t>
  </si>
  <si>
    <t>E5-17</t>
  </si>
  <si>
    <t>E5-18</t>
  </si>
  <si>
    <t>E5-19</t>
  </si>
  <si>
    <t>E5-20</t>
  </si>
  <si>
    <t>E5-21</t>
  </si>
  <si>
    <t>E5-22</t>
  </si>
  <si>
    <t>E5-23</t>
  </si>
  <si>
    <t>E5-24</t>
  </si>
  <si>
    <t>E5-25</t>
  </si>
  <si>
    <t>E6-1</t>
  </si>
  <si>
    <t>E6-2</t>
  </si>
  <si>
    <t>E6-3</t>
  </si>
  <si>
    <t>E6-4</t>
  </si>
  <si>
    <t>E6-5</t>
  </si>
  <si>
    <t>E6-6</t>
  </si>
  <si>
    <t>E6-7</t>
  </si>
  <si>
    <t>E6-8</t>
  </si>
  <si>
    <t>E6-9</t>
  </si>
  <si>
    <t>E7-1</t>
  </si>
  <si>
    <t>E7-2</t>
  </si>
  <si>
    <t>E7-3</t>
  </si>
  <si>
    <t>E7-4</t>
  </si>
  <si>
    <t>E7-5</t>
  </si>
  <si>
    <t>E7-6</t>
  </si>
  <si>
    <t>E7-7</t>
  </si>
  <si>
    <t>E7-8</t>
  </si>
  <si>
    <t>E7-9</t>
  </si>
  <si>
    <t>E8-1</t>
  </si>
  <si>
    <t>E8-2</t>
  </si>
  <si>
    <t>E9-1</t>
  </si>
  <si>
    <t>E9-2</t>
  </si>
  <si>
    <t>E10-1</t>
  </si>
  <si>
    <t>E10-2</t>
  </si>
  <si>
    <t>E10-3</t>
  </si>
  <si>
    <t>E11-1</t>
  </si>
  <si>
    <t>E11-2</t>
  </si>
  <si>
    <t>E11-3</t>
  </si>
  <si>
    <t>E11-4</t>
  </si>
  <si>
    <t>E11-5</t>
  </si>
  <si>
    <t>E11-6</t>
  </si>
  <si>
    <t>E11-7</t>
  </si>
  <si>
    <t>E11-8</t>
  </si>
  <si>
    <t>E11-9</t>
  </si>
  <si>
    <t>1 PM = 168 ore</t>
  </si>
  <si>
    <t>Number of PM</t>
  </si>
  <si>
    <t>First name and last name</t>
  </si>
  <si>
    <t>Position in the Specific RDI Project</t>
  </si>
  <si>
    <t>PM value (Euro)</t>
  </si>
  <si>
    <t>Total Personnel cost (Euro)</t>
  </si>
  <si>
    <t>CD1</t>
  </si>
  <si>
    <t>CD2</t>
  </si>
  <si>
    <t>CD3</t>
  </si>
  <si>
    <t>CD4</t>
  </si>
  <si>
    <t>CD5</t>
  </si>
  <si>
    <t>Prof Univ-50</t>
  </si>
  <si>
    <t>Principal Investigator, Prof Univ-50</t>
  </si>
  <si>
    <t>WP1-1 Leader, Dr.-35</t>
  </si>
  <si>
    <t>WP1-2 Leader, Dr.-35</t>
  </si>
  <si>
    <t>WP1-3 Leader, CSI-50</t>
  </si>
  <si>
    <t>WP1-4 Leader, Dr.-50</t>
  </si>
  <si>
    <t>Specialist, Dr.-35</t>
  </si>
  <si>
    <t>Specialist, Asist.Med., Resp.tehnic-35</t>
  </si>
  <si>
    <t>Specialist, Conf.Univ.-35</t>
  </si>
  <si>
    <t>TOTAL</t>
  </si>
  <si>
    <t>Prof univ-50</t>
  </si>
  <si>
    <t>Conf. -50</t>
  </si>
  <si>
    <t>Doctorand - 25</t>
  </si>
  <si>
    <t>Asist. Cc.-25</t>
  </si>
  <si>
    <t>Lect.-35</t>
  </si>
  <si>
    <t>R 35 juridic/tehnic/achiziții/financiar proiect</t>
  </si>
  <si>
    <t>CS III-35</t>
  </si>
  <si>
    <t>Altele</t>
  </si>
  <si>
    <t>As. Univ-35</t>
  </si>
  <si>
    <t>Post-doct.-35</t>
  </si>
  <si>
    <t>Șef wp-35</t>
  </si>
  <si>
    <t>T-15</t>
  </si>
  <si>
    <t>CS -35</t>
  </si>
  <si>
    <t>Director-50</t>
  </si>
  <si>
    <t>CS I -50</t>
  </si>
  <si>
    <t>Masterand - 25</t>
  </si>
  <si>
    <t>Categoria</t>
  </si>
  <si>
    <t>1. CF</t>
  </si>
  <si>
    <t>2. CI</t>
  </si>
  <si>
    <t>3.DE</t>
  </si>
  <si>
    <t>4. SF</t>
  </si>
  <si>
    <t>5. Inov</t>
  </si>
  <si>
    <t>total</t>
  </si>
  <si>
    <t>ore</t>
  </si>
  <si>
    <t>rata</t>
  </si>
  <si>
    <t>ora</t>
  </si>
  <si>
    <t xml:space="preserve">total </t>
  </si>
  <si>
    <t>LEI</t>
  </si>
  <si>
    <t>EURO</t>
  </si>
  <si>
    <t>w.2.1.</t>
  </si>
  <si>
    <t>Denumire cheltuială</t>
  </si>
  <si>
    <t xml:space="preserve">cod </t>
  </si>
  <si>
    <t>Total</t>
  </si>
  <si>
    <t>din care TVA</t>
  </si>
  <si>
    <t>%cofin</t>
  </si>
  <si>
    <t>cofin</t>
  </si>
  <si>
    <t>Public</t>
  </si>
  <si>
    <t>cheltuială</t>
  </si>
  <si>
    <t>P1-Solicitant</t>
  </si>
  <si>
    <t>cheltuieli cu salariile</t>
  </si>
  <si>
    <t>C1-1</t>
  </si>
  <si>
    <t>cheltuieli cu instrumente si echipamente</t>
  </si>
  <si>
    <t>C1-2</t>
  </si>
  <si>
    <t>cheltuieli cu cladiri si terenuri</t>
  </si>
  <si>
    <t>C1-3</t>
  </si>
  <si>
    <t xml:space="preserve"> cheltuielile aferente cercetării contractuale</t>
  </si>
  <si>
    <t>C1-4</t>
  </si>
  <si>
    <t>cheltuieli de regie</t>
  </si>
  <si>
    <t>C1-5</t>
  </si>
  <si>
    <t>cheltuieli de regie suplimentara</t>
  </si>
  <si>
    <t>C1-6</t>
  </si>
  <si>
    <t>cheltuieli directe pentru RDI</t>
  </si>
  <si>
    <t>C1-7</t>
  </si>
  <si>
    <t>cheltuieli cu studii de fezabilitate</t>
  </si>
  <si>
    <t>C1-8</t>
  </si>
  <si>
    <t>cheltuielile pentru inovare</t>
  </si>
  <si>
    <t>C1-9</t>
  </si>
  <si>
    <t>C1-10</t>
  </si>
  <si>
    <t>P2</t>
  </si>
  <si>
    <t>C2-1</t>
  </si>
  <si>
    <t>C2-2</t>
  </si>
  <si>
    <t>C2-3</t>
  </si>
  <si>
    <t>C2-4</t>
  </si>
  <si>
    <t>C2-5</t>
  </si>
  <si>
    <t>C2-6</t>
  </si>
  <si>
    <t>C2-7</t>
  </si>
  <si>
    <t>C2-8</t>
  </si>
  <si>
    <t>C2-9</t>
  </si>
  <si>
    <t>C2-10</t>
  </si>
  <si>
    <t>P3</t>
  </si>
  <si>
    <t>C3-1</t>
  </si>
  <si>
    <t>C3-2</t>
  </si>
  <si>
    <t>C3-3</t>
  </si>
  <si>
    <t>C3-4</t>
  </si>
  <si>
    <t>C3-5</t>
  </si>
  <si>
    <t>C3-6</t>
  </si>
  <si>
    <t>C3-7</t>
  </si>
  <si>
    <t>C3-8</t>
  </si>
  <si>
    <t>C3-9</t>
  </si>
  <si>
    <t>C3-10</t>
  </si>
  <si>
    <t>P4</t>
  </si>
  <si>
    <t>C4-1</t>
  </si>
  <si>
    <t>C4-2</t>
  </si>
  <si>
    <t>C4-3</t>
  </si>
  <si>
    <t>C4-4</t>
  </si>
  <si>
    <t>C4-5</t>
  </si>
  <si>
    <t>C4-6</t>
  </si>
  <si>
    <t>C4-7</t>
  </si>
  <si>
    <t>C4-8</t>
  </si>
  <si>
    <t>C4-9</t>
  </si>
  <si>
    <t>C4-10</t>
  </si>
  <si>
    <t>C5-1</t>
  </si>
  <si>
    <t>C5-2</t>
  </si>
  <si>
    <t>C5-3</t>
  </si>
  <si>
    <t>C5-4</t>
  </si>
  <si>
    <t>C5-5</t>
  </si>
  <si>
    <t>C5-6</t>
  </si>
  <si>
    <t>C5-7</t>
  </si>
  <si>
    <t>C5-8</t>
  </si>
  <si>
    <t>C5-9</t>
  </si>
  <si>
    <t>C5-10</t>
  </si>
  <si>
    <t>C6-1</t>
  </si>
  <si>
    <t>C6-2</t>
  </si>
  <si>
    <t>C6-3</t>
  </si>
  <si>
    <t>C6-4</t>
  </si>
  <si>
    <t>C6-5</t>
  </si>
  <si>
    <t>C6-6</t>
  </si>
  <si>
    <t>C6-7</t>
  </si>
  <si>
    <t>C6-8</t>
  </si>
  <si>
    <t>C6-9</t>
  </si>
  <si>
    <t>C6-10</t>
  </si>
  <si>
    <t>C7-1</t>
  </si>
  <si>
    <t>C7-2</t>
  </si>
  <si>
    <t>C7-3</t>
  </si>
  <si>
    <t>C7-4</t>
  </si>
  <si>
    <t>C7-5</t>
  </si>
  <si>
    <t>C7-6</t>
  </si>
  <si>
    <t>C7-7</t>
  </si>
  <si>
    <t>C7-8</t>
  </si>
  <si>
    <t>C7-9</t>
  </si>
  <si>
    <t>C7-10</t>
  </si>
  <si>
    <t>C8-1</t>
  </si>
  <si>
    <t>C8-2</t>
  </si>
  <si>
    <t>C8-3</t>
  </si>
  <si>
    <t>C8-4</t>
  </si>
  <si>
    <t>C8-5</t>
  </si>
  <si>
    <t>C8-6</t>
  </si>
  <si>
    <t>C8-7</t>
  </si>
  <si>
    <t>C8-8</t>
  </si>
  <si>
    <t>C8-9</t>
  </si>
  <si>
    <t>C8-10</t>
  </si>
  <si>
    <t>C9-1</t>
  </si>
  <si>
    <t>C9-2</t>
  </si>
  <si>
    <t>C9-3</t>
  </si>
  <si>
    <t>C9-4</t>
  </si>
  <si>
    <t>C9-5</t>
  </si>
  <si>
    <t>C9-6</t>
  </si>
  <si>
    <t>C9-7</t>
  </si>
  <si>
    <t>C9-8</t>
  </si>
  <si>
    <t>C9-9</t>
  </si>
  <si>
    <t>C9-10</t>
  </si>
  <si>
    <t>C10-1</t>
  </si>
  <si>
    <t>C10-2</t>
  </si>
  <si>
    <t>C10-3</t>
  </si>
  <si>
    <t>C10-4</t>
  </si>
  <si>
    <t>C10-5</t>
  </si>
  <si>
    <t>C10-6</t>
  </si>
  <si>
    <t>C10-7</t>
  </si>
  <si>
    <t>C10-8</t>
  </si>
  <si>
    <t>C10-9</t>
  </si>
  <si>
    <t>C10-10</t>
  </si>
  <si>
    <t>C11-1</t>
  </si>
  <si>
    <t>C11-2</t>
  </si>
  <si>
    <t>C11-3</t>
  </si>
  <si>
    <t>C11-4</t>
  </si>
  <si>
    <t>C11-5</t>
  </si>
  <si>
    <t>C11-6</t>
  </si>
  <si>
    <t>C11-7</t>
  </si>
  <si>
    <t>C11-8</t>
  </si>
  <si>
    <t>C11-9</t>
  </si>
  <si>
    <t>C11-10</t>
  </si>
  <si>
    <t>E3-19</t>
  </si>
  <si>
    <t>BUGET RDI2</t>
  </si>
  <si>
    <t>Tip activit              (1-3)</t>
  </si>
  <si>
    <t>Cat cercet                  (1-5)</t>
  </si>
  <si>
    <t>Ionescu 1</t>
  </si>
  <si>
    <t>Ionescu 2</t>
  </si>
  <si>
    <t>Ionescu 3</t>
  </si>
  <si>
    <t>Ionescu 4</t>
  </si>
  <si>
    <t>Ionescu 5</t>
  </si>
  <si>
    <t>Ionescu 6</t>
  </si>
  <si>
    <t>Ionescu 7</t>
  </si>
  <si>
    <t>Ionescu 8</t>
  </si>
  <si>
    <t>Ionescu 9</t>
  </si>
  <si>
    <t>Ionescu 10</t>
  </si>
  <si>
    <t>Ionescu 11</t>
  </si>
  <si>
    <t>Ionescu 12</t>
  </si>
  <si>
    <t>Ionescu 13</t>
  </si>
  <si>
    <t>Ionescu 14</t>
  </si>
  <si>
    <t>Ionescu 15</t>
  </si>
  <si>
    <t>Ionescu 16</t>
  </si>
  <si>
    <t>Ionescu 17</t>
  </si>
  <si>
    <t>Ionescu 18</t>
  </si>
  <si>
    <t>Ionescu 19</t>
  </si>
  <si>
    <t>Ionescu 20</t>
  </si>
  <si>
    <t>Ionescu 21</t>
  </si>
  <si>
    <t>Ionescu 22</t>
  </si>
  <si>
    <t>Ionescu 23</t>
  </si>
  <si>
    <t>Ionescu 24</t>
  </si>
  <si>
    <t>Ionescu 25</t>
  </si>
  <si>
    <t>Ionescu 26</t>
  </si>
  <si>
    <t>Ionescu 27</t>
  </si>
  <si>
    <t>Ionescu 28</t>
  </si>
  <si>
    <t>Ionescu 29</t>
  </si>
  <si>
    <t>Ionescu 30</t>
  </si>
  <si>
    <t>Ionescu 31</t>
  </si>
  <si>
    <t>Ionescu 32</t>
  </si>
  <si>
    <t>Ionescu 33</t>
  </si>
  <si>
    <t>Ionescu 34</t>
  </si>
  <si>
    <t>Ionescu 35</t>
  </si>
  <si>
    <t>Ionescu 36</t>
  </si>
  <si>
    <t>Ionescu 37</t>
  </si>
  <si>
    <t>Ionescu 38</t>
  </si>
  <si>
    <t>Ionescu 39</t>
  </si>
  <si>
    <t>Ionescu 40</t>
  </si>
  <si>
    <t>Ionescu 41</t>
  </si>
  <si>
    <t>Ionescu 42</t>
  </si>
  <si>
    <t>Ionescu 43</t>
  </si>
  <si>
    <t>Ionescu 44</t>
  </si>
  <si>
    <t>Ionescu 45</t>
  </si>
  <si>
    <t>Ionescu 46</t>
  </si>
  <si>
    <t>Ionescu 47</t>
  </si>
  <si>
    <t>Ionescu 48</t>
  </si>
  <si>
    <t>Ionescu 49</t>
  </si>
  <si>
    <t>Ionescu 50</t>
  </si>
  <si>
    <t>Ionescu 51</t>
  </si>
  <si>
    <t>Ionescu 52</t>
  </si>
  <si>
    <t>Ionescu 53</t>
  </si>
  <si>
    <t>Ionescu 54</t>
  </si>
  <si>
    <t>Ionescu 55</t>
  </si>
  <si>
    <t>Ionescu 56</t>
  </si>
  <si>
    <t>Ionescu 57</t>
  </si>
  <si>
    <t>Ionescu 58</t>
  </si>
  <si>
    <t>Ionescu 59</t>
  </si>
  <si>
    <t>Ionescu 60</t>
  </si>
  <si>
    <t>Ionescu 61</t>
  </si>
  <si>
    <t>Ionescu 62</t>
  </si>
  <si>
    <t>Ionescu 63</t>
  </si>
  <si>
    <t>Ionescu 64</t>
  </si>
  <si>
    <t>Ionescu 65</t>
  </si>
  <si>
    <t>Ionescu 66</t>
  </si>
  <si>
    <t>Ionescu 67</t>
  </si>
  <si>
    <t>Ionescu 68</t>
  </si>
  <si>
    <t>Ionescu 69</t>
  </si>
  <si>
    <t>Ionescu 70</t>
  </si>
  <si>
    <t>Ionescu 71</t>
  </si>
  <si>
    <t>Ionescu 72</t>
  </si>
  <si>
    <t>Ionescu 73</t>
  </si>
  <si>
    <t>Ionescu 74</t>
  </si>
  <si>
    <t>Ionescu 75</t>
  </si>
  <si>
    <t>Ionescu 76</t>
  </si>
  <si>
    <t>Ionescu 77</t>
  </si>
  <si>
    <t>Ionescu 78</t>
  </si>
  <si>
    <t>Ionescu 79</t>
  </si>
  <si>
    <t>Ionescu 80</t>
  </si>
  <si>
    <t>Ionescu 81</t>
  </si>
  <si>
    <t>Ionescu 82</t>
  </si>
  <si>
    <t>Ionescu 83</t>
  </si>
  <si>
    <t>Ionescu 84</t>
  </si>
  <si>
    <t>Ionescu 85</t>
  </si>
  <si>
    <t>Ionescu 86</t>
  </si>
  <si>
    <t>Ionescu 87</t>
  </si>
  <si>
    <t>Ionescu 88</t>
  </si>
  <si>
    <t>Ionescu 89</t>
  </si>
  <si>
    <t>Ionescu 90</t>
  </si>
  <si>
    <t>Ionescu 91</t>
  </si>
  <si>
    <t>Ionescu 92</t>
  </si>
  <si>
    <t>Ionescu 93</t>
  </si>
  <si>
    <t>Ionescu 94</t>
  </si>
  <si>
    <t>Ionescu 95</t>
  </si>
  <si>
    <t>Ionescu 96</t>
  </si>
  <si>
    <t>Ionescu 97</t>
  </si>
  <si>
    <t>Ionescu 98</t>
  </si>
  <si>
    <t>Ionescu 99</t>
  </si>
  <si>
    <t>Ionescu 100</t>
  </si>
  <si>
    <t>Ionescu 101</t>
  </si>
  <si>
    <t>Ionescu 102</t>
  </si>
  <si>
    <t>Ionescu 103</t>
  </si>
  <si>
    <t>Ionescu 104</t>
  </si>
  <si>
    <t>Ionescu 105</t>
  </si>
  <si>
    <t>Ionescu 106</t>
  </si>
  <si>
    <t>Ionescu 107</t>
  </si>
  <si>
    <t>Ionescu 108</t>
  </si>
  <si>
    <t>Ionescu 109</t>
  </si>
  <si>
    <t>Ionescu 110</t>
  </si>
  <si>
    <t>Ionescu 111</t>
  </si>
  <si>
    <t>Ionescu 112</t>
  </si>
  <si>
    <t>Ionescu 113</t>
  </si>
  <si>
    <t>Ionescu 114</t>
  </si>
  <si>
    <t>Ionescu 115</t>
  </si>
  <si>
    <t>Ionescu 116</t>
  </si>
  <si>
    <t>Ionescu 117</t>
  </si>
  <si>
    <t>Ionescu 118</t>
  </si>
  <si>
    <t>Ionescu 119</t>
  </si>
  <si>
    <t>Ionescu 120</t>
  </si>
  <si>
    <t>Ionescu 121</t>
  </si>
  <si>
    <t>Ionescu 122</t>
  </si>
  <si>
    <t>Ionescu 123</t>
  </si>
  <si>
    <t>Ionescu 124</t>
  </si>
  <si>
    <t>Ionescu 125</t>
  </si>
  <si>
    <t>Ionescu 126</t>
  </si>
  <si>
    <t>Ionescu 127</t>
  </si>
  <si>
    <t>Ionescu 128</t>
  </si>
  <si>
    <t>Ionescu 129</t>
  </si>
  <si>
    <t>Ionescu 130</t>
  </si>
  <si>
    <t>Ionescu 131</t>
  </si>
  <si>
    <t>Ionescu 132</t>
  </si>
  <si>
    <t>Ionescu 133</t>
  </si>
  <si>
    <t>Ionescu 134</t>
  </si>
  <si>
    <t>Ionescu 135</t>
  </si>
  <si>
    <t>Ionescu 136</t>
  </si>
  <si>
    <t>Ionescu 137</t>
  </si>
  <si>
    <t>Ionescu 138</t>
  </si>
  <si>
    <t>Ionescu 139</t>
  </si>
  <si>
    <t>Ionescu 140</t>
  </si>
  <si>
    <t>Ionescu 141</t>
  </si>
  <si>
    <t>Ionescu 142</t>
  </si>
  <si>
    <t>Ionescu 143</t>
  </si>
  <si>
    <t>Ionescu 144</t>
  </si>
  <si>
    <t>Ionescu 145</t>
  </si>
  <si>
    <t>Ionescu 146</t>
  </si>
  <si>
    <t>Ionescu 147</t>
  </si>
  <si>
    <t>Ionescu 148</t>
  </si>
  <si>
    <t>Ionescu 149</t>
  </si>
  <si>
    <t>Ionescu 150</t>
  </si>
  <si>
    <t>Ionescu 151</t>
  </si>
  <si>
    <t>Ionescu 152</t>
  </si>
  <si>
    <t>Ionescu 153</t>
  </si>
  <si>
    <t>Ionescu 154</t>
  </si>
  <si>
    <t>Ionescu 155</t>
  </si>
  <si>
    <t>Ionescu 156</t>
  </si>
  <si>
    <t>Ionescu 157</t>
  </si>
  <si>
    <t>Ionescu 158</t>
  </si>
  <si>
    <t>Ionescu 159</t>
  </si>
  <si>
    <t>Ionescu 160</t>
  </si>
  <si>
    <t>Ionescu 161</t>
  </si>
  <si>
    <t>Ionescu 162</t>
  </si>
  <si>
    <t>Ionescu 163</t>
  </si>
  <si>
    <t>Ionescu 164</t>
  </si>
  <si>
    <t>Ionescu 165</t>
  </si>
  <si>
    <t>Ionescu 166</t>
  </si>
  <si>
    <t>Ionescu 167</t>
  </si>
  <si>
    <t>Ionescu 168</t>
  </si>
  <si>
    <t>Ionescu 169</t>
  </si>
  <si>
    <t>Ionescu 170</t>
  </si>
  <si>
    <t>Ionescu 171</t>
  </si>
  <si>
    <t>Ionescu 172</t>
  </si>
  <si>
    <t>Ionescu 173</t>
  </si>
  <si>
    <t>Ionescu 174</t>
  </si>
  <si>
    <t>Ionescu 175</t>
  </si>
  <si>
    <t>Ionescu 176</t>
  </si>
  <si>
    <t>Ionescu 177</t>
  </si>
  <si>
    <t>Ionescu 178</t>
  </si>
  <si>
    <t>Ionescu 179</t>
  </si>
  <si>
    <t>Ionescu 180</t>
  </si>
  <si>
    <t>Ionescu 181</t>
  </si>
  <si>
    <t>Ionescu 182</t>
  </si>
  <si>
    <t>Ionescu 183</t>
  </si>
  <si>
    <t>Ionescu 184</t>
  </si>
  <si>
    <t>Ionescu 185</t>
  </si>
  <si>
    <t>Ionescu 186</t>
  </si>
  <si>
    <t>Ionescu 187</t>
  </si>
  <si>
    <t>Ionescu 188</t>
  </si>
  <si>
    <t>Ionescu 189</t>
  </si>
  <si>
    <t>Ionescu 190</t>
  </si>
  <si>
    <t>Solicitant-P1</t>
  </si>
  <si>
    <t>P5</t>
  </si>
  <si>
    <t>P6</t>
  </si>
  <si>
    <t>P7</t>
  </si>
  <si>
    <t>P8</t>
  </si>
  <si>
    <t>P9</t>
  </si>
  <si>
    <t>P10</t>
  </si>
  <si>
    <t>P11</t>
  </si>
  <si>
    <t>Solic - P1</t>
  </si>
  <si>
    <t xml:space="preserve"> </t>
  </si>
  <si>
    <t xml:space="preserve">P5  </t>
  </si>
  <si>
    <t xml:space="preserve">P6   </t>
  </si>
  <si>
    <t xml:space="preserve">P7    </t>
  </si>
  <si>
    <t xml:space="preserve">P8   </t>
  </si>
  <si>
    <t xml:space="preserve">P9   </t>
  </si>
  <si>
    <t xml:space="preserve">P10  </t>
  </si>
  <si>
    <t xml:space="preserve">Ionescu 180 </t>
  </si>
  <si>
    <t>Ionescu 191</t>
  </si>
  <si>
    <t>Anexa nr. 4 la Instrucțiunea nr...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</si>
</sst>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#,##0.00000000"/>
    <numFmt numFmtId="166" formatCode="0.0000000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0000FF"/>
      <name val="Calibri"/>
      <family val="2"/>
      <charset val="238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1"/>
      <color rgb="FFFF0000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rgb="FF000000"/>
      <name val="Calibri"/>
      <family val="2"/>
      <charset val="238"/>
    </font>
    <font>
      <b/>
      <sz val="16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rgb="FFCC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E0B4"/>
        <bgColor rgb="FFB2EDC4"/>
      </patternFill>
    </fill>
    <fill>
      <patternFill patternType="solid">
        <fgColor rgb="FF92D050"/>
        <bgColor indexed="64"/>
      </patternFill>
    </fill>
    <fill>
      <patternFill patternType="solid">
        <fgColor rgb="FF66FF66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79998168889431442"/>
        <bgColor rgb="FFB2EDC4"/>
      </patternFill>
    </fill>
    <fill>
      <patternFill patternType="solid">
        <fgColor theme="9" tint="0.79998168889431442"/>
        <bgColor rgb="FFFFC7CE"/>
      </patternFill>
    </fill>
    <fill>
      <patternFill patternType="solid">
        <fgColor rgb="FFFFCCFF"/>
        <bgColor rgb="FFFFC7CE"/>
      </patternFill>
    </fill>
    <fill>
      <patternFill patternType="solid">
        <fgColor rgb="FFFFF5CE"/>
        <bgColor rgb="FFFFFFCC"/>
      </patternFill>
    </fill>
    <fill>
      <patternFill patternType="solid">
        <fgColor rgb="FFFFFFCC"/>
        <bgColor rgb="FFFFF5CE"/>
      </patternFill>
    </fill>
    <fill>
      <patternFill patternType="solid">
        <fgColor rgb="FFB2EDC4"/>
        <bgColor rgb="FFC5E0B4"/>
      </patternFill>
    </fill>
    <fill>
      <patternFill patternType="solid">
        <fgColor rgb="FFCCFFCC"/>
        <bgColor rgb="FFCCFFFF"/>
      </patternFill>
    </fill>
    <fill>
      <patternFill patternType="solid">
        <fgColor rgb="FFCCECFF"/>
        <bgColor rgb="FFCEE4ED"/>
      </patternFill>
    </fill>
    <fill>
      <patternFill patternType="solid">
        <fgColor rgb="FFCCFFFF"/>
        <bgColor rgb="FFCCECFF"/>
      </patternFill>
    </fill>
    <fill>
      <patternFill patternType="solid">
        <fgColor rgb="FFE2F0D9"/>
        <bgColor rgb="FFDDEBF7"/>
      </patternFill>
    </fill>
    <fill>
      <patternFill patternType="solid">
        <fgColor rgb="FFFBE5D6"/>
        <bgColor rgb="FFFFF5CE"/>
      </patternFill>
    </fill>
    <fill>
      <patternFill patternType="solid">
        <fgColor theme="9" tint="0.79998168889431442"/>
        <bgColor rgb="FFDDEBF7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86">
    <xf numFmtId="0" fontId="0" fillId="0" borderId="0" xfId="0"/>
    <xf numFmtId="0" fontId="0" fillId="0" borderId="0" xfId="0" applyAlignment="1">
      <alignment horizontal="center"/>
    </xf>
    <xf numFmtId="17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Fill="1" applyBorder="1" applyAlignment="1">
      <alignment horizontal="center"/>
    </xf>
    <xf numFmtId="0" fontId="0" fillId="4" borderId="1" xfId="0" applyFill="1" applyBorder="1"/>
    <xf numFmtId="0" fontId="0" fillId="4" borderId="1" xfId="0" applyFill="1" applyBorder="1" applyAlignment="1">
      <alignment horizontal="center"/>
    </xf>
    <xf numFmtId="0" fontId="0" fillId="5" borderId="1" xfId="0" applyFill="1" applyBorder="1"/>
    <xf numFmtId="0" fontId="0" fillId="5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0" fontId="0" fillId="7" borderId="1" xfId="0" applyFill="1" applyBorder="1"/>
    <xf numFmtId="0" fontId="0" fillId="7" borderId="1" xfId="0" applyFill="1" applyBorder="1" applyAlignment="1">
      <alignment horizontal="center"/>
    </xf>
    <xf numFmtId="0" fontId="0" fillId="8" borderId="1" xfId="0" applyFill="1" applyBorder="1"/>
    <xf numFmtId="0" fontId="0" fillId="8" borderId="1" xfId="0" applyFill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/>
    <xf numFmtId="0" fontId="3" fillId="9" borderId="0" xfId="1" applyFont="1" applyFill="1"/>
    <xf numFmtId="3" fontId="2" fillId="0" borderId="0" xfId="1" applyNumberFormat="1" applyAlignment="1">
      <alignment horizontal="center"/>
    </xf>
    <xf numFmtId="0" fontId="4" fillId="0" borderId="0" xfId="1" applyFont="1"/>
    <xf numFmtId="0" fontId="2" fillId="10" borderId="0" xfId="1" applyFill="1"/>
    <xf numFmtId="0" fontId="2" fillId="10" borderId="0" xfId="1" applyFill="1" applyAlignment="1">
      <alignment horizontal="center"/>
    </xf>
    <xf numFmtId="0" fontId="3" fillId="0" borderId="0" xfId="1" applyFont="1" applyAlignment="1">
      <alignment wrapText="1"/>
    </xf>
    <xf numFmtId="0" fontId="3" fillId="0" borderId="0" xfId="1" applyFont="1" applyAlignment="1">
      <alignment horizontal="center" wrapText="1"/>
    </xf>
    <xf numFmtId="0" fontId="2" fillId="11" borderId="0" xfId="1" applyFill="1"/>
    <xf numFmtId="4" fontId="2" fillId="12" borderId="0" xfId="1" applyNumberFormat="1" applyFill="1" applyAlignment="1">
      <alignment horizontal="center"/>
    </xf>
    <xf numFmtId="3" fontId="2" fillId="12" borderId="0" xfId="1" applyNumberFormat="1" applyFill="1" applyAlignment="1">
      <alignment horizontal="center"/>
    </xf>
    <xf numFmtId="4" fontId="2" fillId="11" borderId="0" xfId="1" applyNumberFormat="1" applyFill="1" applyAlignment="1">
      <alignment horizontal="center"/>
    </xf>
    <xf numFmtId="4" fontId="4" fillId="0" borderId="0" xfId="1" applyNumberFormat="1" applyFont="1"/>
    <xf numFmtId="0" fontId="5" fillId="0" borderId="0" xfId="1" applyFont="1"/>
    <xf numFmtId="0" fontId="7" fillId="13" borderId="0" xfId="1" applyFont="1" applyFill="1"/>
    <xf numFmtId="0" fontId="7" fillId="13" borderId="0" xfId="1" applyFont="1" applyFill="1" applyAlignment="1">
      <alignment horizontal="center"/>
    </xf>
    <xf numFmtId="0" fontId="7" fillId="0" borderId="0" xfId="1" applyFont="1"/>
    <xf numFmtId="0" fontId="8" fillId="0" borderId="0" xfId="1" applyFont="1"/>
    <xf numFmtId="4" fontId="9" fillId="14" borderId="0" xfId="1" applyNumberFormat="1" applyFont="1" applyFill="1" applyBorder="1" applyAlignment="1">
      <alignment horizontal="center"/>
    </xf>
    <xf numFmtId="0" fontId="2" fillId="12" borderId="0" xfId="1" applyFill="1" applyAlignment="1">
      <alignment horizontal="center"/>
    </xf>
    <xf numFmtId="2" fontId="9" fillId="0" borderId="0" xfId="1" applyNumberFormat="1" applyFont="1" applyBorder="1" applyAlignment="1">
      <alignment horizontal="center"/>
    </xf>
    <xf numFmtId="0" fontId="8" fillId="0" borderId="0" xfId="1" applyFont="1" applyBorder="1"/>
    <xf numFmtId="0" fontId="3" fillId="15" borderId="0" xfId="1" applyFont="1" applyFill="1" applyAlignment="1">
      <alignment wrapText="1"/>
    </xf>
    <xf numFmtId="0" fontId="3" fillId="15" borderId="0" xfId="1" applyFont="1" applyFill="1" applyAlignment="1">
      <alignment horizontal="center" wrapText="1"/>
    </xf>
    <xf numFmtId="4" fontId="2" fillId="7" borderId="0" xfId="1" applyNumberFormat="1" applyFill="1" applyAlignment="1">
      <alignment horizontal="center"/>
    </xf>
    <xf numFmtId="4" fontId="2" fillId="0" borderId="0" xfId="1" applyNumberFormat="1" applyAlignment="1">
      <alignment horizontal="center"/>
    </xf>
    <xf numFmtId="0" fontId="2" fillId="7" borderId="0" xfId="1" applyFill="1" applyAlignment="1">
      <alignment horizontal="center"/>
    </xf>
    <xf numFmtId="0" fontId="2" fillId="7" borderId="0" xfId="1" applyFill="1"/>
    <xf numFmtId="0" fontId="2" fillId="15" borderId="0" xfId="1" applyFill="1"/>
    <xf numFmtId="0" fontId="2" fillId="15" borderId="0" xfId="1" applyFill="1" applyAlignment="1">
      <alignment horizontal="center"/>
    </xf>
    <xf numFmtId="0" fontId="10" fillId="0" borderId="2" xfId="1" applyFont="1" applyBorder="1" applyAlignment="1">
      <alignment wrapText="1"/>
    </xf>
    <xf numFmtId="0" fontId="2" fillId="0" borderId="2" xfId="1" applyFont="1" applyBorder="1" applyAlignment="1">
      <alignment wrapText="1"/>
    </xf>
    <xf numFmtId="2" fontId="2" fillId="0" borderId="0" xfId="1" applyNumberFormat="1" applyAlignment="1">
      <alignment horizontal="center"/>
    </xf>
    <xf numFmtId="0" fontId="10" fillId="0" borderId="2" xfId="1" applyFont="1" applyFill="1" applyBorder="1" applyAlignment="1">
      <alignment wrapText="1"/>
    </xf>
    <xf numFmtId="0" fontId="2" fillId="0" borderId="0" xfId="1" applyFont="1"/>
    <xf numFmtId="4" fontId="11" fillId="14" borderId="0" xfId="1" applyNumberFormat="1" applyFont="1" applyFill="1" applyBorder="1" applyAlignment="1">
      <alignment horizontal="center"/>
    </xf>
    <xf numFmtId="4" fontId="11" fillId="0" borderId="0" xfId="1" applyNumberFormat="1" applyFont="1" applyAlignment="1">
      <alignment horizontal="center"/>
    </xf>
    <xf numFmtId="0" fontId="10" fillId="0" borderId="0" xfId="1" applyFont="1" applyAlignment="1">
      <alignment horizontal="center" vertical="center"/>
    </xf>
    <xf numFmtId="0" fontId="10" fillId="0" borderId="0" xfId="1" applyFont="1" applyFill="1"/>
    <xf numFmtId="0" fontId="2" fillId="0" borderId="0" xfId="1" applyFill="1"/>
    <xf numFmtId="0" fontId="12" fillId="0" borderId="0" xfId="1" applyFont="1" applyFill="1" applyBorder="1"/>
    <xf numFmtId="0" fontId="13" fillId="17" borderId="1" xfId="0" applyFont="1" applyFill="1" applyBorder="1" applyAlignment="1">
      <alignment horizontal="center"/>
    </xf>
    <xf numFmtId="0" fontId="0" fillId="16" borderId="0" xfId="0" applyFill="1"/>
    <xf numFmtId="0" fontId="0" fillId="18" borderId="0" xfId="0" applyFill="1"/>
    <xf numFmtId="4" fontId="0" fillId="0" borderId="0" xfId="0" applyNumberFormat="1" applyAlignment="1">
      <alignment horizontal="center"/>
    </xf>
    <xf numFmtId="4" fontId="0" fillId="3" borderId="1" xfId="0" applyNumberFormat="1" applyFill="1" applyBorder="1" applyAlignment="1">
      <alignment horizontal="center"/>
    </xf>
    <xf numFmtId="4" fontId="0" fillId="4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4" fontId="0" fillId="2" borderId="1" xfId="0" applyNumberFormat="1" applyFill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4" fontId="0" fillId="7" borderId="1" xfId="0" applyNumberFormat="1" applyFill="1" applyBorder="1" applyAlignment="1">
      <alignment horizontal="center"/>
    </xf>
    <xf numFmtId="4" fontId="0" fillId="8" borderId="1" xfId="0" applyNumberFormat="1" applyFill="1" applyBorder="1" applyAlignment="1">
      <alignment horizontal="center"/>
    </xf>
    <xf numFmtId="0" fontId="0" fillId="16" borderId="1" xfId="0" applyFill="1" applyBorder="1"/>
    <xf numFmtId="0" fontId="13" fillId="17" borderId="1" xfId="0" applyFont="1" applyFill="1" applyBorder="1" applyAlignment="1">
      <alignment horizontal="center"/>
    </xf>
    <xf numFmtId="0" fontId="0" fillId="19" borderId="1" xfId="0" applyFill="1" applyBorder="1"/>
    <xf numFmtId="0" fontId="0" fillId="20" borderId="1" xfId="0" applyFill="1" applyBorder="1"/>
    <xf numFmtId="0" fontId="3" fillId="0" borderId="0" xfId="1" applyFont="1" applyAlignment="1">
      <alignment horizontal="center"/>
    </xf>
    <xf numFmtId="0" fontId="3" fillId="10" borderId="0" xfId="1" applyFont="1" applyFill="1" applyAlignment="1">
      <alignment horizontal="center"/>
    </xf>
    <xf numFmtId="0" fontId="6" fillId="13" borderId="0" xfId="1" applyFont="1" applyFill="1" applyAlignment="1">
      <alignment horizontal="center"/>
    </xf>
    <xf numFmtId="0" fontId="3" fillId="15" borderId="0" xfId="1" applyFont="1" applyFill="1" applyAlignment="1">
      <alignment horizontal="center"/>
    </xf>
    <xf numFmtId="0" fontId="14" fillId="3" borderId="0" xfId="0" applyFont="1" applyFill="1"/>
    <xf numFmtId="0" fontId="14" fillId="3" borderId="1" xfId="0" applyFont="1" applyFill="1" applyBorder="1"/>
    <xf numFmtId="164" fontId="0" fillId="0" borderId="0" xfId="0" applyNumberFormat="1"/>
    <xf numFmtId="4" fontId="2" fillId="0" borderId="0" xfId="1" applyNumberFormat="1"/>
    <xf numFmtId="165" fontId="2" fillId="0" borderId="0" xfId="1" applyNumberFormat="1"/>
    <xf numFmtId="4" fontId="2" fillId="21" borderId="0" xfId="1" applyNumberFormat="1" applyFill="1" applyAlignment="1">
      <alignment horizontal="center"/>
    </xf>
    <xf numFmtId="0" fontId="5" fillId="7" borderId="0" xfId="1" applyFont="1" applyFill="1" applyAlignment="1">
      <alignment horizontal="center"/>
    </xf>
    <xf numFmtId="0" fontId="5" fillId="7" borderId="0" xfId="1" applyFont="1" applyFill="1"/>
    <xf numFmtId="4" fontId="5" fillId="7" borderId="0" xfId="1" applyNumberFormat="1" applyFont="1" applyFill="1" applyAlignment="1">
      <alignment horizontal="center"/>
    </xf>
    <xf numFmtId="3" fontId="5" fillId="7" borderId="0" xfId="1" applyNumberFormat="1" applyFont="1" applyFill="1" applyAlignment="1">
      <alignment horizontal="center"/>
    </xf>
    <xf numFmtId="2" fontId="2" fillId="0" borderId="0" xfId="1" applyNumberFormat="1"/>
    <xf numFmtId="166" fontId="2" fillId="0" borderId="0" xfId="1" applyNumberFormat="1"/>
    <xf numFmtId="0" fontId="2" fillId="0" borderId="0" xfId="1" applyFill="1" applyAlignment="1">
      <alignment horizontal="center"/>
    </xf>
    <xf numFmtId="0" fontId="8" fillId="0" borderId="0" xfId="1" applyFont="1" applyFill="1"/>
    <xf numFmtId="3" fontId="2" fillId="0" borderId="0" xfId="1" applyNumberFormat="1" applyFill="1" applyAlignment="1">
      <alignment horizontal="center"/>
    </xf>
    <xf numFmtId="2" fontId="9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0" fontId="2" fillId="11" borderId="0" xfId="1" applyFill="1" applyAlignment="1">
      <alignment horizontal="center"/>
    </xf>
    <xf numFmtId="0" fontId="8" fillId="11" borderId="0" xfId="1" applyFont="1" applyFill="1"/>
    <xf numFmtId="3" fontId="2" fillId="11" borderId="0" xfId="1" applyNumberFormat="1" applyFill="1" applyAlignment="1">
      <alignment horizontal="center"/>
    </xf>
    <xf numFmtId="2" fontId="9" fillId="11" borderId="0" xfId="1" applyNumberFormat="1" applyFont="1" applyFill="1" applyBorder="1" applyAlignment="1">
      <alignment horizontal="center"/>
    </xf>
    <xf numFmtId="0" fontId="4" fillId="11" borderId="0" xfId="1" applyFont="1" applyFill="1"/>
    <xf numFmtId="0" fontId="2" fillId="22" borderId="0" xfId="1" applyFill="1" applyAlignment="1">
      <alignment horizontal="center"/>
    </xf>
    <xf numFmtId="0" fontId="2" fillId="22" borderId="0" xfId="1" applyFill="1"/>
    <xf numFmtId="4" fontId="5" fillId="22" borderId="0" xfId="1" applyNumberFormat="1" applyFont="1" applyFill="1" applyAlignment="1">
      <alignment horizontal="center"/>
    </xf>
    <xf numFmtId="0" fontId="5" fillId="22" borderId="0" xfId="1" applyFont="1" applyFill="1" applyAlignment="1">
      <alignment horizontal="center"/>
    </xf>
    <xf numFmtId="3" fontId="5" fillId="22" borderId="0" xfId="1" applyNumberFormat="1" applyFont="1" applyFill="1" applyAlignment="1">
      <alignment horizontal="center"/>
    </xf>
    <xf numFmtId="4" fontId="5" fillId="7" borderId="0" xfId="1" applyNumberFormat="1" applyFont="1" applyFill="1"/>
    <xf numFmtId="0" fontId="2" fillId="0" borderId="0" xfId="1" applyFont="1" applyFill="1"/>
    <xf numFmtId="4" fontId="11" fillId="0" borderId="0" xfId="1" applyNumberFormat="1" applyFont="1" applyFill="1" applyAlignment="1">
      <alignment horizontal="center"/>
    </xf>
    <xf numFmtId="4" fontId="11" fillId="0" borderId="0" xfId="1" applyNumberFormat="1" applyFont="1" applyFill="1" applyBorder="1" applyAlignment="1">
      <alignment horizontal="center"/>
    </xf>
    <xf numFmtId="0" fontId="2" fillId="13" borderId="0" xfId="1" applyFill="1" applyAlignment="1">
      <alignment horizontal="center"/>
    </xf>
    <xf numFmtId="0" fontId="3" fillId="13" borderId="0" xfId="1" applyFont="1" applyFill="1" applyAlignment="1">
      <alignment wrapText="1"/>
    </xf>
    <xf numFmtId="0" fontId="3" fillId="13" borderId="0" xfId="1" applyFont="1" applyFill="1" applyAlignment="1">
      <alignment horizontal="center" wrapText="1"/>
    </xf>
    <xf numFmtId="0" fontId="3" fillId="13" borderId="0" xfId="1" applyFont="1" applyFill="1" applyAlignment="1">
      <alignment horizontal="center"/>
    </xf>
    <xf numFmtId="0" fontId="2" fillId="13" borderId="0" xfId="1" applyFill="1"/>
    <xf numFmtId="4" fontId="5" fillId="13" borderId="0" xfId="1" applyNumberFormat="1" applyFont="1" applyFill="1" applyAlignment="1">
      <alignment horizontal="center"/>
    </xf>
    <xf numFmtId="0" fontId="5" fillId="13" borderId="0" xfId="1" applyFont="1" applyFill="1" applyAlignment="1">
      <alignment horizontal="center"/>
    </xf>
    <xf numFmtId="3" fontId="5" fillId="13" borderId="0" xfId="1" applyNumberFormat="1" applyFont="1" applyFill="1" applyAlignment="1">
      <alignment horizontal="center"/>
    </xf>
    <xf numFmtId="0" fontId="5" fillId="13" borderId="0" xfId="1" applyFont="1" applyFill="1"/>
    <xf numFmtId="0" fontId="8" fillId="23" borderId="0" xfId="1" applyFont="1" applyFill="1" applyBorder="1" applyAlignment="1">
      <alignment horizontal="left" vertical="center"/>
    </xf>
    <xf numFmtId="4" fontId="5" fillId="13" borderId="0" xfId="1" applyNumberFormat="1" applyFont="1" applyFill="1"/>
    <xf numFmtId="0" fontId="17" fillId="0" borderId="0" xfId="2" applyAlignment="1">
      <alignment horizontal="center" wrapText="1"/>
    </xf>
    <xf numFmtId="0" fontId="17" fillId="0" borderId="0" xfId="2" applyAlignment="1">
      <alignment horizontal="center"/>
    </xf>
    <xf numFmtId="0" fontId="13" fillId="0" borderId="0" xfId="2" applyFont="1" applyAlignment="1">
      <alignment horizontal="center"/>
    </xf>
    <xf numFmtId="0" fontId="17" fillId="28" borderId="1" xfId="2" applyFont="1" applyFill="1" applyBorder="1"/>
    <xf numFmtId="0" fontId="17" fillId="28" borderId="1" xfId="2" applyFont="1" applyFill="1" applyBorder="1" applyAlignment="1">
      <alignment horizontal="center"/>
    </xf>
    <xf numFmtId="0" fontId="17" fillId="0" borderId="0" xfId="2"/>
    <xf numFmtId="0" fontId="17" fillId="30" borderId="1" xfId="2" applyFont="1" applyFill="1" applyBorder="1"/>
    <xf numFmtId="0" fontId="17" fillId="30" borderId="1" xfId="2" applyFont="1" applyFill="1" applyBorder="1" applyAlignment="1">
      <alignment horizontal="center"/>
    </xf>
    <xf numFmtId="0" fontId="17" fillId="31" borderId="1" xfId="2" applyFont="1" applyFill="1" applyBorder="1"/>
    <xf numFmtId="0" fontId="17" fillId="31" borderId="1" xfId="2" applyFont="1" applyFill="1" applyBorder="1" applyAlignment="1">
      <alignment horizontal="center"/>
    </xf>
    <xf numFmtId="0" fontId="17" fillId="26" borderId="1" xfId="2" applyFont="1" applyFill="1" applyBorder="1"/>
    <xf numFmtId="0" fontId="17" fillId="26" borderId="1" xfId="2" applyFont="1" applyFill="1" applyBorder="1" applyAlignment="1">
      <alignment horizontal="center"/>
    </xf>
    <xf numFmtId="0" fontId="17" fillId="32" borderId="1" xfId="2" applyFont="1" applyFill="1" applyBorder="1"/>
    <xf numFmtId="0" fontId="17" fillId="32" borderId="1" xfId="2" applyFont="1" applyFill="1" applyBorder="1" applyAlignment="1">
      <alignment horizontal="center"/>
    </xf>
    <xf numFmtId="0" fontId="17" fillId="33" borderId="1" xfId="2" applyFont="1" applyFill="1" applyBorder="1"/>
    <xf numFmtId="0" fontId="17" fillId="33" borderId="1" xfId="2" applyFont="1" applyFill="1" applyBorder="1" applyAlignment="1">
      <alignment horizontal="center"/>
    </xf>
    <xf numFmtId="0" fontId="17" fillId="34" borderId="1" xfId="2" applyFont="1" applyFill="1" applyBorder="1"/>
    <xf numFmtId="0" fontId="17" fillId="34" borderId="1" xfId="2" applyFont="1" applyFill="1" applyBorder="1" applyAlignment="1">
      <alignment horizontal="center"/>
    </xf>
    <xf numFmtId="2" fontId="4" fillId="0" borderId="0" xfId="1" applyNumberFormat="1" applyFont="1"/>
    <xf numFmtId="0" fontId="0" fillId="6" borderId="4" xfId="0" applyFill="1" applyBorder="1"/>
    <xf numFmtId="0" fontId="13" fillId="30" borderId="1" xfId="2" applyFont="1" applyFill="1" applyBorder="1"/>
    <xf numFmtId="0" fontId="13" fillId="30" borderId="1" xfId="2" applyFont="1" applyFill="1" applyBorder="1" applyAlignment="1">
      <alignment horizontal="center"/>
    </xf>
    <xf numFmtId="0" fontId="13" fillId="0" borderId="0" xfId="2" applyFont="1"/>
    <xf numFmtId="0" fontId="13" fillId="26" borderId="1" xfId="2" applyFont="1" applyFill="1" applyBorder="1"/>
    <xf numFmtId="0" fontId="13" fillId="31" borderId="1" xfId="2" applyFont="1" applyFill="1" applyBorder="1"/>
    <xf numFmtId="0" fontId="13" fillId="32" borderId="1" xfId="2" applyFont="1" applyFill="1" applyBorder="1"/>
    <xf numFmtId="0" fontId="13" fillId="34" borderId="1" xfId="2" applyFont="1" applyFill="1" applyBorder="1"/>
    <xf numFmtId="0" fontId="13" fillId="28" borderId="1" xfId="2" applyFont="1" applyFill="1" applyBorder="1"/>
    <xf numFmtId="0" fontId="13" fillId="33" borderId="1" xfId="2" applyFont="1" applyFill="1" applyBorder="1"/>
    <xf numFmtId="0" fontId="17" fillId="35" borderId="1" xfId="2" applyFont="1" applyFill="1" applyBorder="1"/>
    <xf numFmtId="4" fontId="17" fillId="0" borderId="0" xfId="2" applyNumberFormat="1"/>
    <xf numFmtId="0" fontId="18" fillId="0" borderId="0" xfId="2" applyFont="1" applyAlignment="1">
      <alignment horizontal="center" wrapText="1"/>
    </xf>
    <xf numFmtId="4" fontId="17" fillId="28" borderId="1" xfId="2" applyNumberFormat="1" applyFont="1" applyFill="1" applyBorder="1" applyAlignment="1">
      <alignment horizontal="right"/>
    </xf>
    <xf numFmtId="4" fontId="13" fillId="28" borderId="1" xfId="2" applyNumberFormat="1" applyFont="1" applyFill="1" applyBorder="1" applyAlignment="1">
      <alignment horizontal="right"/>
    </xf>
    <xf numFmtId="4" fontId="17" fillId="30" borderId="1" xfId="2" applyNumberFormat="1" applyFont="1" applyFill="1" applyBorder="1" applyAlignment="1">
      <alignment horizontal="right"/>
    </xf>
    <xf numFmtId="4" fontId="13" fillId="30" borderId="1" xfId="2" applyNumberFormat="1" applyFont="1" applyFill="1" applyBorder="1" applyAlignment="1">
      <alignment horizontal="right"/>
    </xf>
    <xf numFmtId="4" fontId="17" fillId="31" borderId="1" xfId="2" applyNumberFormat="1" applyFont="1" applyFill="1" applyBorder="1" applyAlignment="1">
      <alignment horizontal="right"/>
    </xf>
    <xf numFmtId="4" fontId="13" fillId="31" borderId="1" xfId="2" applyNumberFormat="1" applyFont="1" applyFill="1" applyBorder="1" applyAlignment="1">
      <alignment horizontal="right"/>
    </xf>
    <xf numFmtId="4" fontId="17" fillId="26" borderId="1" xfId="2" applyNumberFormat="1" applyFont="1" applyFill="1" applyBorder="1" applyAlignment="1">
      <alignment horizontal="right"/>
    </xf>
    <xf numFmtId="4" fontId="17" fillId="32" borderId="1" xfId="2" applyNumberFormat="1" applyFont="1" applyFill="1" applyBorder="1" applyAlignment="1">
      <alignment horizontal="right"/>
    </xf>
    <xf numFmtId="4" fontId="13" fillId="32" borderId="1" xfId="2" applyNumberFormat="1" applyFont="1" applyFill="1" applyBorder="1" applyAlignment="1">
      <alignment horizontal="right"/>
    </xf>
    <xf numFmtId="4" fontId="17" fillId="33" borderId="1" xfId="2" applyNumberFormat="1" applyFont="1" applyFill="1" applyBorder="1" applyAlignment="1">
      <alignment horizontal="right"/>
    </xf>
    <xf numFmtId="10" fontId="17" fillId="33" borderId="1" xfId="2" applyNumberFormat="1" applyFont="1" applyFill="1" applyBorder="1" applyAlignment="1">
      <alignment horizontal="right"/>
    </xf>
    <xf numFmtId="4" fontId="13" fillId="33" borderId="1" xfId="2" applyNumberFormat="1" applyFont="1" applyFill="1" applyBorder="1" applyAlignment="1">
      <alignment horizontal="right"/>
    </xf>
    <xf numFmtId="4" fontId="13" fillId="26" borderId="1" xfId="2" applyNumberFormat="1" applyFont="1" applyFill="1" applyBorder="1" applyAlignment="1">
      <alignment horizontal="right"/>
    </xf>
    <xf numFmtId="4" fontId="17" fillId="34" borderId="1" xfId="2" applyNumberFormat="1" applyFont="1" applyFill="1" applyBorder="1" applyAlignment="1">
      <alignment horizontal="right"/>
    </xf>
    <xf numFmtId="10" fontId="17" fillId="34" borderId="1" xfId="2" applyNumberFormat="1" applyFont="1" applyFill="1" applyBorder="1" applyAlignment="1">
      <alignment horizontal="right"/>
    </xf>
    <xf numFmtId="4" fontId="13" fillId="34" borderId="1" xfId="2" applyNumberFormat="1" applyFont="1" applyFill="1" applyBorder="1" applyAlignment="1">
      <alignment horizontal="right"/>
    </xf>
    <xf numFmtId="0" fontId="13" fillId="24" borderId="1" xfId="2" applyFont="1" applyFill="1" applyBorder="1" applyAlignment="1">
      <alignment horizontal="center" vertical="center" wrapText="1"/>
    </xf>
    <xf numFmtId="17" fontId="13" fillId="25" borderId="1" xfId="2" applyNumberFormat="1" applyFont="1" applyFill="1" applyBorder="1" applyAlignment="1">
      <alignment horizontal="center" vertical="center" wrapText="1"/>
    </xf>
    <xf numFmtId="4" fontId="13" fillId="24" borderId="1" xfId="2" applyNumberFormat="1" applyFont="1" applyFill="1" applyBorder="1" applyAlignment="1">
      <alignment horizontal="center" vertical="center" wrapText="1"/>
    </xf>
    <xf numFmtId="4" fontId="13" fillId="25" borderId="1" xfId="2" applyNumberFormat="1" applyFont="1" applyFill="1" applyBorder="1" applyAlignment="1">
      <alignment horizontal="center" vertical="center" wrapText="1"/>
    </xf>
    <xf numFmtId="0" fontId="13" fillId="24" borderId="1" xfId="2" applyFont="1" applyFill="1" applyBorder="1" applyAlignment="1">
      <alignment horizontal="center" vertical="center"/>
    </xf>
    <xf numFmtId="0" fontId="13" fillId="25" borderId="1" xfId="2" applyFont="1" applyFill="1" applyBorder="1" applyAlignment="1">
      <alignment horizontal="center" vertical="center"/>
    </xf>
    <xf numFmtId="0" fontId="3" fillId="0" borderId="0" xfId="1" applyFont="1" applyAlignment="1">
      <alignment horizontal="center"/>
    </xf>
    <xf numFmtId="0" fontId="3" fillId="15" borderId="0" xfId="1" applyFont="1" applyFill="1" applyAlignment="1">
      <alignment horizontal="center"/>
    </xf>
    <xf numFmtId="0" fontId="3" fillId="0" borderId="0" xfId="1" applyFont="1" applyAlignment="1">
      <alignment horizontal="center"/>
    </xf>
    <xf numFmtId="0" fontId="3" fillId="10" borderId="0" xfId="1" applyFont="1" applyFill="1" applyAlignment="1">
      <alignment horizontal="center"/>
    </xf>
    <xf numFmtId="0" fontId="6" fillId="13" borderId="0" xfId="1" applyFont="1" applyFill="1" applyAlignment="1">
      <alignment horizontal="center"/>
    </xf>
    <xf numFmtId="0" fontId="3" fillId="15" borderId="0" xfId="1" applyFont="1" applyFill="1" applyAlignment="1">
      <alignment horizontal="center"/>
    </xf>
    <xf numFmtId="0" fontId="13" fillId="17" borderId="1" xfId="0" applyFont="1" applyFill="1" applyBorder="1" applyAlignment="1">
      <alignment horizontal="center"/>
    </xf>
    <xf numFmtId="0" fontId="19" fillId="0" borderId="3" xfId="2" applyFont="1" applyBorder="1" applyAlignment="1">
      <alignment horizontal="center" vertical="center" wrapText="1"/>
    </xf>
    <xf numFmtId="0" fontId="18" fillId="27" borderId="3" xfId="2" applyFont="1" applyFill="1" applyBorder="1" applyAlignment="1">
      <alignment horizontal="center" vertical="center" textRotation="90" wrapText="1"/>
    </xf>
    <xf numFmtId="0" fontId="19" fillId="29" borderId="3" xfId="2" applyFont="1" applyFill="1" applyBorder="1" applyAlignment="1">
      <alignment horizontal="center" vertical="center" wrapText="1"/>
    </xf>
    <xf numFmtId="0" fontId="3" fillId="0" borderId="0" xfId="1" applyFont="1" applyAlignment="1">
      <alignment horizontal="left"/>
    </xf>
  </cellXfs>
  <cellStyles count="3">
    <cellStyle name="Normal" xfId="0" builtinId="0"/>
    <cellStyle name="Normal 2" xfId="1"/>
    <cellStyle name="Normal 3" xfId="2"/>
  </cellStyles>
  <dxfs count="19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externalLink" Target="externalLinks/externalLink8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7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6.xml"/><Relationship Id="rId10" Type="http://schemas.openxmlformats.org/officeDocument/2006/relationships/externalLink" Target="externalLinks/externalLink1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Relationship Id="rId22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CNCC/001.%202023/Alocari/UMF%20CD/23.03/buget%20mare/00.%20Total%20Buget%20Proiect%20v5.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08.%20Buget%20P8%20Oncohelp%20TM%20(by%20UPB)%20L265-274-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Buget%20P9%20Oncomed%20(by%20UPB)%20L279-28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06.%20Buget%20P6%20Sf%20Nectarie%20(by%20UPB)%20L236-246%20final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07.%20Buget%20P7%20KOL%20Medical%20(by%20UPB)%20L251-260%20(1)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1%20LENOVO%20lucru%2029.07.22\Ovy\01.%20CNCC\15.12.2022\Bugete%20finale\05.%20B_Fin%20P10%20Netvibes(by%20UPB)%20L138-168_corect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microsoft.com/office/2006/relationships/xlExternalLinkPath/xlPathMissing" Target="05.%20Buget%20P5%20IVB(by%20UPB)%20L138-168___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1%20LENOVO%20lucru%2029.07.22\Ovy\01.%20CNCC\15.12.2022\Bugete%20finale\04.%20B_Fin%20P4%20UMF%20Iasi%20(by%20UPB)%20L173-209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01%20LENOVO%20lucru%2029.07.22\Ovy\01.%20CNCC\15.12.2022\Bugete%20finale\02.%20B_Fin%20P2%20UMF-CD(by%20UPB)%20L63-13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hipa"/>
      <sheetName val="Sheet1"/>
      <sheetName val="CD 1"/>
      <sheetName val="CD 2"/>
      <sheetName val="CD 3"/>
      <sheetName val="CD 4"/>
      <sheetName val="CD 5"/>
      <sheetName val="Bug.3ani.CD1"/>
      <sheetName val="Liste der"/>
      <sheetName val="Bugete Parteneri"/>
    </sheetNames>
    <sheetDataSet>
      <sheetData sheetId="0"/>
      <sheetData sheetId="1"/>
      <sheetData sheetId="2">
        <row r="4">
          <cell r="L4">
            <v>482120</v>
          </cell>
        </row>
      </sheetData>
      <sheetData sheetId="3"/>
      <sheetData sheetId="4"/>
      <sheetData sheetId="5"/>
      <sheetData sheetId="6"/>
      <sheetData sheetId="7"/>
      <sheetData sheetId="8">
        <row r="16">
          <cell r="A16" t="str">
            <v>CS I -50</v>
          </cell>
          <cell r="B16">
            <v>50</v>
          </cell>
        </row>
        <row r="17">
          <cell r="A17" t="str">
            <v>CS II -50</v>
          </cell>
          <cell r="B17">
            <v>50</v>
          </cell>
        </row>
        <row r="18">
          <cell r="A18" t="str">
            <v>IDT I -50</v>
          </cell>
          <cell r="B18">
            <v>50</v>
          </cell>
        </row>
        <row r="19">
          <cell r="A19" t="str">
            <v>IDT II -50</v>
          </cell>
          <cell r="B19">
            <v>50</v>
          </cell>
        </row>
        <row r="20">
          <cell r="A20" t="str">
            <v>Prof univ-50</v>
          </cell>
          <cell r="B20">
            <v>50</v>
          </cell>
        </row>
        <row r="21">
          <cell r="A21" t="str">
            <v>Conf. -50</v>
          </cell>
          <cell r="B21">
            <v>50</v>
          </cell>
        </row>
        <row r="22">
          <cell r="A22" t="str">
            <v>Director-50</v>
          </cell>
          <cell r="B22">
            <v>50</v>
          </cell>
        </row>
        <row r="23">
          <cell r="A23" t="str">
            <v>Membru EM-50</v>
          </cell>
          <cell r="B23">
            <v>50</v>
          </cell>
        </row>
        <row r="24">
          <cell r="A24" t="str">
            <v>CS III-35</v>
          </cell>
          <cell r="B24">
            <v>35</v>
          </cell>
        </row>
        <row r="25">
          <cell r="A25" t="str">
            <v>IDT III -35</v>
          </cell>
          <cell r="B25">
            <v>35</v>
          </cell>
        </row>
        <row r="26">
          <cell r="A26" t="str">
            <v>CS -35</v>
          </cell>
          <cell r="B26">
            <v>35</v>
          </cell>
        </row>
        <row r="27">
          <cell r="A27" t="str">
            <v>IDT - 35</v>
          </cell>
          <cell r="B27">
            <v>35</v>
          </cell>
        </row>
        <row r="28">
          <cell r="A28" t="str">
            <v>Lect.-35</v>
          </cell>
          <cell r="B28">
            <v>35</v>
          </cell>
        </row>
        <row r="29">
          <cell r="A29" t="str">
            <v>As. Univ-35</v>
          </cell>
          <cell r="B29">
            <v>35</v>
          </cell>
        </row>
        <row r="30">
          <cell r="A30" t="str">
            <v>Șef wp-35</v>
          </cell>
          <cell r="B30">
            <v>35</v>
          </cell>
        </row>
        <row r="31">
          <cell r="A31" t="str">
            <v>Post-doct.-35</v>
          </cell>
          <cell r="B31">
            <v>35</v>
          </cell>
        </row>
        <row r="32">
          <cell r="A32" t="str">
            <v>R 35 juridic/tehnic/achiziții/financiar proiect</v>
          </cell>
          <cell r="B32">
            <v>35</v>
          </cell>
        </row>
        <row r="33">
          <cell r="A33" t="str">
            <v>Asist. Cc.-25</v>
          </cell>
          <cell r="B33">
            <v>25</v>
          </cell>
        </row>
        <row r="34">
          <cell r="A34" t="str">
            <v>Doctorand - 25</v>
          </cell>
          <cell r="B34">
            <v>25</v>
          </cell>
        </row>
        <row r="35">
          <cell r="A35" t="str">
            <v>Masterand - 25</v>
          </cell>
          <cell r="B35">
            <v>25</v>
          </cell>
        </row>
        <row r="36">
          <cell r="A36" t="str">
            <v>T-15</v>
          </cell>
          <cell r="B36">
            <v>15</v>
          </cell>
        </row>
        <row r="37">
          <cell r="A37" t="str">
            <v>TII</v>
          </cell>
          <cell r="B37">
            <v>15</v>
          </cell>
        </row>
        <row r="38">
          <cell r="A38" t="str">
            <v>TIII</v>
          </cell>
          <cell r="B38">
            <v>15</v>
          </cell>
        </row>
        <row r="39">
          <cell r="A39" t="str">
            <v>TS</v>
          </cell>
          <cell r="B39">
            <v>15</v>
          </cell>
        </row>
        <row r="40">
          <cell r="A40" t="str">
            <v>Student</v>
          </cell>
          <cell r="B40">
            <v>15</v>
          </cell>
        </row>
        <row r="41">
          <cell r="A41" t="str">
            <v>Altele</v>
          </cell>
          <cell r="B41">
            <v>15</v>
          </cell>
        </row>
      </sheetData>
      <sheetData sheetId="9">
        <row r="2">
          <cell r="A2" t="str">
            <v>P1-IOCN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hipa"/>
      <sheetName val="Project1"/>
      <sheetName val="Buget-ani Proiect1"/>
      <sheetName val="Parteneri"/>
      <sheetName val="Buget UPB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hipa"/>
      <sheetName val="Project1"/>
      <sheetName val="Buget-ani Proiect1"/>
      <sheetName val="Parteneri"/>
      <sheetName val="Buget UPB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hipa"/>
      <sheetName val="Project1"/>
      <sheetName val="Buget-ani Proiect1"/>
      <sheetName val="Parteneri"/>
      <sheetName val="Buget UPB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chipa"/>
      <sheetName val="Project1"/>
      <sheetName val="Buget-ani Proiect1"/>
      <sheetName val="Parteneri"/>
      <sheetName val="Buget UPB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eneri"/>
      <sheetName val="Echipa"/>
      <sheetName val="Project1"/>
      <sheetName val="Buget-ani Proiect1"/>
      <sheetName val="Buget UPB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eneri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eneri"/>
      <sheetName val="Echipa"/>
      <sheetName val="Project1"/>
      <sheetName val="Buget-ani Proiect1"/>
      <sheetName val="Buget UMFGT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teneri"/>
      <sheetName val="Echipa"/>
      <sheetName val="Project1"/>
      <sheetName val="Buget-ani Proiect1"/>
      <sheetName val="Buget UPB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240"/>
  <sheetViews>
    <sheetView view="pageBreakPreview" topLeftCell="A86" zoomScale="60" zoomScaleNormal="100" workbookViewId="0">
      <selection activeCell="B6" sqref="B6"/>
    </sheetView>
  </sheetViews>
  <sheetFormatPr defaultColWidth="12" defaultRowHeight="15.75" x14ac:dyDescent="0.25"/>
  <cols>
    <col min="1" max="1" width="11.7109375" style="18" bestFit="1" customWidth="1"/>
    <col min="2" max="2" width="27.85546875" style="19" customWidth="1"/>
    <col min="3" max="3" width="48" style="19" customWidth="1"/>
    <col min="4" max="4" width="14.28515625" style="19" bestFit="1" customWidth="1"/>
    <col min="5" max="5" width="15.5703125" style="18" bestFit="1" customWidth="1"/>
    <col min="6" max="6" width="25.5703125" style="18" bestFit="1" customWidth="1"/>
    <col min="7" max="11" width="15.140625" style="18" customWidth="1"/>
    <col min="12" max="13" width="12" style="22"/>
    <col min="14" max="14" width="23.140625" style="19" customWidth="1"/>
    <col min="15" max="16384" width="12" style="19"/>
  </cols>
  <sheetData>
    <row r="1" spans="1:15" x14ac:dyDescent="0.25">
      <c r="E1" s="20" t="s">
        <v>226</v>
      </c>
      <c r="G1" s="21">
        <f>'[1]CD 1'!L4</f>
        <v>482120</v>
      </c>
      <c r="H1" s="21"/>
      <c r="I1" s="21"/>
      <c r="J1" s="21"/>
      <c r="K1" s="21"/>
    </row>
    <row r="2" spans="1:15" x14ac:dyDescent="0.25">
      <c r="A2" s="185" t="s">
        <v>620</v>
      </c>
      <c r="B2" s="185"/>
      <c r="E2" s="20"/>
      <c r="G2" s="21"/>
      <c r="H2" s="21"/>
      <c r="I2" s="21"/>
      <c r="J2" s="21"/>
      <c r="K2" s="21"/>
    </row>
    <row r="3" spans="1:15" x14ac:dyDescent="0.25">
      <c r="A3" s="76" t="s">
        <v>602</v>
      </c>
      <c r="B3" s="23">
        <v>0</v>
      </c>
      <c r="C3" s="23"/>
      <c r="D3" s="23"/>
      <c r="E3" s="24"/>
      <c r="F3" s="24"/>
      <c r="G3" s="178" t="s">
        <v>227</v>
      </c>
      <c r="H3" s="178"/>
      <c r="I3" s="178"/>
      <c r="J3" s="178"/>
      <c r="K3" s="178"/>
    </row>
    <row r="4" spans="1:15" ht="15" customHeight="1" x14ac:dyDescent="0.25">
      <c r="B4" s="25" t="s">
        <v>228</v>
      </c>
      <c r="C4" s="25" t="s">
        <v>229</v>
      </c>
      <c r="D4" s="25" t="s">
        <v>227</v>
      </c>
      <c r="E4" s="26" t="s">
        <v>230</v>
      </c>
      <c r="F4" s="26" t="s">
        <v>231</v>
      </c>
      <c r="G4" s="26" t="s">
        <v>232</v>
      </c>
      <c r="H4" s="75" t="s">
        <v>233</v>
      </c>
      <c r="I4" s="75" t="s">
        <v>234</v>
      </c>
      <c r="J4" s="75" t="s">
        <v>235</v>
      </c>
      <c r="K4" s="75" t="s">
        <v>236</v>
      </c>
    </row>
    <row r="5" spans="1:15" x14ac:dyDescent="0.25">
      <c r="A5" s="18">
        <v>1</v>
      </c>
      <c r="B5" s="27" t="s">
        <v>412</v>
      </c>
      <c r="C5" s="27" t="s">
        <v>237</v>
      </c>
      <c r="D5" s="28">
        <f>SUM(G5:K5)</f>
        <v>6.4285714285714288</v>
      </c>
      <c r="E5" s="29">
        <v>50</v>
      </c>
      <c r="F5" s="29">
        <f>168*E5*D5</f>
        <v>54000</v>
      </c>
      <c r="G5" s="30">
        <v>6.4285714285714288</v>
      </c>
      <c r="H5" s="30"/>
      <c r="I5" s="30"/>
      <c r="J5" s="30"/>
      <c r="K5" s="30"/>
      <c r="L5" s="31">
        <f>SUM(G5:K5)-D5</f>
        <v>0</v>
      </c>
      <c r="M5" s="31">
        <f>H5-'w2-1'!C4</f>
        <v>0</v>
      </c>
      <c r="O5" s="82"/>
    </row>
    <row r="6" spans="1:15" x14ac:dyDescent="0.25">
      <c r="A6" s="18">
        <v>2</v>
      </c>
      <c r="B6" s="27" t="s">
        <v>413</v>
      </c>
      <c r="C6" s="27" t="s">
        <v>261</v>
      </c>
      <c r="D6" s="28">
        <f t="shared" ref="D6:D26" si="0">SUM(G6:K6)</f>
        <v>6.4285714285714288</v>
      </c>
      <c r="E6" s="29">
        <v>50</v>
      </c>
      <c r="F6" s="29">
        <f t="shared" ref="F6:F26" si="1">168*E6*D6</f>
        <v>54000</v>
      </c>
      <c r="G6" s="30">
        <v>6.4285714285714288</v>
      </c>
      <c r="H6" s="30"/>
      <c r="I6" s="30"/>
      <c r="J6" s="30"/>
      <c r="K6" s="30"/>
      <c r="L6" s="31">
        <f t="shared" ref="L6:L26" si="2">SUM(G6:K6)-D6</f>
        <v>0</v>
      </c>
      <c r="M6" s="31">
        <f>H6-'w2-1'!C5</f>
        <v>0</v>
      </c>
      <c r="O6" s="82"/>
    </row>
    <row r="7" spans="1:15" x14ac:dyDescent="0.25">
      <c r="A7" s="18">
        <v>3</v>
      </c>
      <c r="B7" s="27" t="s">
        <v>414</v>
      </c>
      <c r="C7" s="27" t="s">
        <v>238</v>
      </c>
      <c r="D7" s="28">
        <f t="shared" si="0"/>
        <v>2.1428571428571428</v>
      </c>
      <c r="E7" s="29">
        <v>50</v>
      </c>
      <c r="F7" s="29">
        <f t="shared" si="1"/>
        <v>18000</v>
      </c>
      <c r="G7" s="30">
        <v>2.1428571428571428</v>
      </c>
      <c r="H7" s="30"/>
      <c r="I7" s="30"/>
      <c r="J7" s="30"/>
      <c r="K7" s="30"/>
      <c r="L7" s="31">
        <f t="shared" si="2"/>
        <v>0</v>
      </c>
      <c r="M7" s="31">
        <f>H7-'w2-1'!C6</f>
        <v>0</v>
      </c>
      <c r="O7" s="82"/>
    </row>
    <row r="8" spans="1:15" x14ac:dyDescent="0.25">
      <c r="A8" s="18">
        <v>4</v>
      </c>
      <c r="B8" s="27" t="s">
        <v>415</v>
      </c>
      <c r="C8" s="27" t="s">
        <v>239</v>
      </c>
      <c r="D8" s="28">
        <f t="shared" si="0"/>
        <v>1.5</v>
      </c>
      <c r="E8" s="29">
        <v>35</v>
      </c>
      <c r="F8" s="29">
        <f t="shared" si="1"/>
        <v>8820</v>
      </c>
      <c r="G8" s="30">
        <v>1.2857142857142858</v>
      </c>
      <c r="H8" s="30"/>
      <c r="I8" s="30">
        <v>0.21428571428571427</v>
      </c>
      <c r="J8" s="30"/>
      <c r="K8" s="30"/>
      <c r="L8" s="31">
        <f t="shared" si="2"/>
        <v>0</v>
      </c>
      <c r="M8" s="31">
        <f>H8-'w2-1'!C7</f>
        <v>0</v>
      </c>
      <c r="O8" s="82"/>
    </row>
    <row r="9" spans="1:15" x14ac:dyDescent="0.25">
      <c r="A9" s="18">
        <v>5</v>
      </c>
      <c r="B9" s="27" t="s">
        <v>416</v>
      </c>
      <c r="C9" s="27" t="s">
        <v>240</v>
      </c>
      <c r="D9" s="28">
        <f t="shared" si="0"/>
        <v>7.5</v>
      </c>
      <c r="E9" s="29">
        <v>35</v>
      </c>
      <c r="F9" s="29">
        <f t="shared" si="1"/>
        <v>44100</v>
      </c>
      <c r="G9" s="30">
        <v>7.2857142857142856</v>
      </c>
      <c r="H9" s="30"/>
      <c r="I9" s="30"/>
      <c r="J9" s="30">
        <v>0.21428571428571427</v>
      </c>
      <c r="K9" s="30"/>
      <c r="L9" s="31">
        <f t="shared" si="2"/>
        <v>0</v>
      </c>
      <c r="M9" s="31">
        <f>H9-'w2-1'!C8</f>
        <v>0</v>
      </c>
      <c r="O9" s="82"/>
    </row>
    <row r="10" spans="1:15" x14ac:dyDescent="0.25">
      <c r="A10" s="18">
        <v>6</v>
      </c>
      <c r="B10" s="27" t="s">
        <v>417</v>
      </c>
      <c r="C10" s="27" t="s">
        <v>241</v>
      </c>
      <c r="D10" s="28">
        <f t="shared" si="0"/>
        <v>11.785714285714286</v>
      </c>
      <c r="E10" s="29">
        <v>50</v>
      </c>
      <c r="F10" s="29">
        <f t="shared" si="1"/>
        <v>99000</v>
      </c>
      <c r="G10" s="30">
        <v>11.785714285714286</v>
      </c>
      <c r="H10" s="30"/>
      <c r="I10" s="30"/>
      <c r="J10" s="30"/>
      <c r="K10" s="30"/>
      <c r="L10" s="31">
        <f t="shared" si="2"/>
        <v>0</v>
      </c>
      <c r="M10" s="31">
        <f>H10-'w2-1'!C9</f>
        <v>0</v>
      </c>
      <c r="O10" s="82"/>
    </row>
    <row r="11" spans="1:15" x14ac:dyDescent="0.25">
      <c r="A11" s="18">
        <v>7</v>
      </c>
      <c r="B11" s="27" t="s">
        <v>418</v>
      </c>
      <c r="C11" s="27" t="s">
        <v>242</v>
      </c>
      <c r="D11" s="28">
        <f t="shared" si="0"/>
        <v>6.4285714285714288</v>
      </c>
      <c r="E11" s="29">
        <v>35</v>
      </c>
      <c r="F11" s="29">
        <f t="shared" si="1"/>
        <v>37800</v>
      </c>
      <c r="G11" s="30">
        <v>6.2142857142857144</v>
      </c>
      <c r="H11" s="30">
        <v>0.21428571428571427</v>
      </c>
      <c r="I11" s="30"/>
      <c r="J11" s="30"/>
      <c r="K11" s="30"/>
      <c r="L11" s="31">
        <f>G11-H11</f>
        <v>6</v>
      </c>
      <c r="M11" s="31">
        <f>H11-'w2-1'!C10</f>
        <v>0.21428571428571427</v>
      </c>
      <c r="O11" s="82"/>
    </row>
    <row r="12" spans="1:15" x14ac:dyDescent="0.25">
      <c r="A12" s="18">
        <v>8</v>
      </c>
      <c r="B12" s="27" t="s">
        <v>419</v>
      </c>
      <c r="C12" s="27" t="s">
        <v>243</v>
      </c>
      <c r="D12" s="28">
        <f t="shared" si="0"/>
        <v>1.5238095238095237</v>
      </c>
      <c r="E12" s="29">
        <v>35</v>
      </c>
      <c r="F12" s="29">
        <f t="shared" si="1"/>
        <v>8960</v>
      </c>
      <c r="G12" s="30">
        <v>1.5238095238095237</v>
      </c>
      <c r="H12" s="30"/>
      <c r="I12" s="30"/>
      <c r="J12" s="30"/>
      <c r="K12" s="30"/>
      <c r="L12" s="31">
        <v>6.2142857142857144</v>
      </c>
      <c r="M12" s="31">
        <f>H12-'w2-1'!C11</f>
        <v>0</v>
      </c>
      <c r="O12" s="82"/>
    </row>
    <row r="13" spans="1:15" x14ac:dyDescent="0.25">
      <c r="A13" s="18">
        <v>9</v>
      </c>
      <c r="B13" s="27" t="s">
        <v>420</v>
      </c>
      <c r="C13" s="27" t="s">
        <v>244</v>
      </c>
      <c r="D13" s="28">
        <f t="shared" si="0"/>
        <v>0.8571428571428571</v>
      </c>
      <c r="E13" s="29">
        <v>35</v>
      </c>
      <c r="F13" s="29">
        <f t="shared" si="1"/>
        <v>5040</v>
      </c>
      <c r="G13" s="30">
        <v>0.8571428571428571</v>
      </c>
      <c r="H13" s="30"/>
      <c r="I13" s="30"/>
      <c r="J13" s="30"/>
      <c r="K13" s="30"/>
      <c r="L13" s="31">
        <f t="shared" si="2"/>
        <v>0</v>
      </c>
      <c r="M13" s="31">
        <f>H13-'w2-1'!C12</f>
        <v>0</v>
      </c>
      <c r="O13" s="82"/>
    </row>
    <row r="14" spans="1:15" x14ac:dyDescent="0.25">
      <c r="A14" s="18">
        <v>10</v>
      </c>
      <c r="B14" s="27" t="s">
        <v>421</v>
      </c>
      <c r="C14" s="27" t="s">
        <v>243</v>
      </c>
      <c r="D14" s="28">
        <f t="shared" si="0"/>
        <v>1.1428571428571428</v>
      </c>
      <c r="E14" s="29">
        <v>35</v>
      </c>
      <c r="F14" s="29">
        <f t="shared" si="1"/>
        <v>6720</v>
      </c>
      <c r="G14" s="30">
        <v>1.1428571428571428</v>
      </c>
      <c r="H14" s="30"/>
      <c r="I14" s="30"/>
      <c r="J14" s="30"/>
      <c r="K14" s="30"/>
      <c r="L14" s="31">
        <f t="shared" si="2"/>
        <v>0</v>
      </c>
      <c r="M14" s="31">
        <f>H14-'w2-1'!C13</f>
        <v>0</v>
      </c>
      <c r="O14" s="82"/>
    </row>
    <row r="15" spans="1:15" x14ac:dyDescent="0.25">
      <c r="A15" s="18">
        <v>11</v>
      </c>
      <c r="B15" s="27" t="s">
        <v>422</v>
      </c>
      <c r="C15" s="27" t="s">
        <v>243</v>
      </c>
      <c r="D15" s="28">
        <f t="shared" si="0"/>
        <v>2.0833333333333335</v>
      </c>
      <c r="E15" s="29">
        <v>35</v>
      </c>
      <c r="F15" s="29">
        <f t="shared" si="1"/>
        <v>12250</v>
      </c>
      <c r="G15" s="30">
        <v>2.0833333333333335</v>
      </c>
      <c r="H15" s="30"/>
      <c r="I15" s="30"/>
      <c r="J15" s="30"/>
      <c r="K15" s="30"/>
      <c r="L15" s="31">
        <f t="shared" si="2"/>
        <v>0</v>
      </c>
      <c r="M15" s="31">
        <f>H15-'w2-1'!C14</f>
        <v>0</v>
      </c>
      <c r="O15" s="82"/>
    </row>
    <row r="16" spans="1:15" x14ac:dyDescent="0.25">
      <c r="A16" s="18">
        <v>12</v>
      </c>
      <c r="B16" s="27" t="s">
        <v>423</v>
      </c>
      <c r="C16" s="27" t="s">
        <v>245</v>
      </c>
      <c r="D16" s="28">
        <f t="shared" si="0"/>
        <v>2.0833333333333335</v>
      </c>
      <c r="E16" s="29">
        <v>35</v>
      </c>
      <c r="F16" s="29">
        <f t="shared" si="1"/>
        <v>12250</v>
      </c>
      <c r="G16" s="30">
        <v>2.0833333333333335</v>
      </c>
      <c r="H16" s="30"/>
      <c r="I16" s="30"/>
      <c r="J16" s="30"/>
      <c r="K16" s="30"/>
      <c r="L16" s="31">
        <f t="shared" si="2"/>
        <v>0</v>
      </c>
      <c r="M16" s="31">
        <f>H16-'w2-1'!C15</f>
        <v>0</v>
      </c>
      <c r="O16" s="82"/>
    </row>
    <row r="17" spans="1:17" x14ac:dyDescent="0.25">
      <c r="A17" s="18">
        <v>13</v>
      </c>
      <c r="B17" s="27" t="s">
        <v>424</v>
      </c>
      <c r="C17" s="27" t="s">
        <v>243</v>
      </c>
      <c r="D17" s="28">
        <f t="shared" si="0"/>
        <v>2.0833333333333335</v>
      </c>
      <c r="E17" s="29">
        <v>35</v>
      </c>
      <c r="F17" s="29">
        <f t="shared" si="1"/>
        <v>12250</v>
      </c>
      <c r="G17" s="30">
        <v>2.0833333333333335</v>
      </c>
      <c r="H17" s="30"/>
      <c r="I17" s="30"/>
      <c r="J17" s="30"/>
      <c r="K17" s="30"/>
      <c r="L17" s="31">
        <f t="shared" si="2"/>
        <v>0</v>
      </c>
      <c r="M17" s="31">
        <f>H17-'w2-1'!C16</f>
        <v>0</v>
      </c>
      <c r="O17" s="82"/>
    </row>
    <row r="18" spans="1:17" x14ac:dyDescent="0.25">
      <c r="A18" s="18">
        <v>14</v>
      </c>
      <c r="B18" s="27" t="s">
        <v>425</v>
      </c>
      <c r="C18" s="27" t="s">
        <v>243</v>
      </c>
      <c r="D18" s="28">
        <f t="shared" si="0"/>
        <v>0.2857142857142857</v>
      </c>
      <c r="E18" s="29">
        <v>35</v>
      </c>
      <c r="F18" s="29">
        <f t="shared" si="1"/>
        <v>1680</v>
      </c>
      <c r="G18" s="30">
        <v>0.2857142857142857</v>
      </c>
      <c r="H18" s="30"/>
      <c r="I18" s="30"/>
      <c r="J18" s="30"/>
      <c r="K18" s="30"/>
      <c r="L18" s="31">
        <f t="shared" si="2"/>
        <v>0</v>
      </c>
      <c r="M18" s="31">
        <f>H18-'w2-1'!C17</f>
        <v>0</v>
      </c>
      <c r="O18" s="82"/>
    </row>
    <row r="19" spans="1:17" x14ac:dyDescent="0.25">
      <c r="A19" s="18">
        <v>15</v>
      </c>
      <c r="B19" s="27" t="s">
        <v>426</v>
      </c>
      <c r="C19" s="27" t="s">
        <v>243</v>
      </c>
      <c r="D19" s="28">
        <f t="shared" si="0"/>
        <v>0.8571428571428571</v>
      </c>
      <c r="E19" s="29">
        <v>35</v>
      </c>
      <c r="F19" s="29">
        <f t="shared" si="1"/>
        <v>5040</v>
      </c>
      <c r="G19" s="30">
        <v>0.75</v>
      </c>
      <c r="H19" s="30"/>
      <c r="I19" s="30"/>
      <c r="J19" s="30"/>
      <c r="K19" s="30">
        <v>0.10714285714285714</v>
      </c>
      <c r="L19" s="31">
        <f t="shared" si="2"/>
        <v>0</v>
      </c>
      <c r="M19" s="31">
        <f>H19-'w2-1'!C18</f>
        <v>0</v>
      </c>
      <c r="O19" s="82"/>
    </row>
    <row r="20" spans="1:17" x14ac:dyDescent="0.25">
      <c r="A20" s="18">
        <v>16</v>
      </c>
      <c r="B20" s="27" t="s">
        <v>427</v>
      </c>
      <c r="C20" s="27" t="s">
        <v>241</v>
      </c>
      <c r="D20" s="28">
        <f t="shared" si="0"/>
        <v>4.166666666666667</v>
      </c>
      <c r="E20" s="29">
        <v>50</v>
      </c>
      <c r="F20" s="29">
        <f t="shared" si="1"/>
        <v>35000</v>
      </c>
      <c r="G20" s="30">
        <v>4.166666666666667</v>
      </c>
      <c r="H20" s="30"/>
      <c r="I20" s="30"/>
      <c r="J20" s="30"/>
      <c r="K20" s="30"/>
      <c r="L20" s="31">
        <f t="shared" si="2"/>
        <v>0</v>
      </c>
      <c r="M20" s="31">
        <f>H20-'w2-1'!C19</f>
        <v>0</v>
      </c>
      <c r="O20" s="82"/>
    </row>
    <row r="21" spans="1:17" x14ac:dyDescent="0.25">
      <c r="A21" s="18">
        <v>17</v>
      </c>
      <c r="B21" s="27" t="s">
        <v>428</v>
      </c>
      <c r="C21" s="27" t="s">
        <v>243</v>
      </c>
      <c r="D21" s="28">
        <f t="shared" si="0"/>
        <v>1.7142857142857142</v>
      </c>
      <c r="E21" s="29">
        <v>35</v>
      </c>
      <c r="F21" s="29">
        <f t="shared" si="1"/>
        <v>10080</v>
      </c>
      <c r="G21" s="30">
        <v>1.7142857142857142</v>
      </c>
      <c r="H21" s="30"/>
      <c r="I21" s="30"/>
      <c r="J21" s="30"/>
      <c r="K21" s="30"/>
      <c r="L21" s="31">
        <f t="shared" si="2"/>
        <v>0</v>
      </c>
      <c r="M21" s="31">
        <f>H21-'w2-1'!C20</f>
        <v>0</v>
      </c>
      <c r="O21" s="82"/>
    </row>
    <row r="22" spans="1:17" x14ac:dyDescent="0.25">
      <c r="A22" s="18">
        <v>18</v>
      </c>
      <c r="B22" s="27" t="s">
        <v>429</v>
      </c>
      <c r="C22" s="27" t="s">
        <v>243</v>
      </c>
      <c r="D22" s="28">
        <f t="shared" si="0"/>
        <v>0.8571428571428571</v>
      </c>
      <c r="E22" s="29">
        <v>35</v>
      </c>
      <c r="F22" s="29">
        <f t="shared" si="1"/>
        <v>5040</v>
      </c>
      <c r="G22" s="30">
        <v>0.8571428571428571</v>
      </c>
      <c r="H22" s="30"/>
      <c r="I22" s="30"/>
      <c r="J22" s="30"/>
      <c r="K22" s="30"/>
      <c r="L22" s="31">
        <f t="shared" si="2"/>
        <v>0</v>
      </c>
      <c r="M22" s="31">
        <f>H22-'w2-1'!C21</f>
        <v>0</v>
      </c>
      <c r="O22" s="82"/>
      <c r="Q22" s="83"/>
    </row>
    <row r="23" spans="1:17" x14ac:dyDescent="0.25">
      <c r="A23" s="18">
        <v>19</v>
      </c>
      <c r="B23" s="27" t="s">
        <v>430</v>
      </c>
      <c r="C23" s="27" t="s">
        <v>243</v>
      </c>
      <c r="D23" s="28">
        <f t="shared" si="0"/>
        <v>0.14285714285714285</v>
      </c>
      <c r="E23" s="29">
        <v>35</v>
      </c>
      <c r="F23" s="29">
        <f t="shared" si="1"/>
        <v>840</v>
      </c>
      <c r="G23" s="30"/>
      <c r="H23" s="30">
        <v>0.14285714285714285</v>
      </c>
      <c r="I23" s="30"/>
      <c r="J23" s="30"/>
      <c r="K23" s="30"/>
      <c r="L23" s="31">
        <f t="shared" si="2"/>
        <v>0</v>
      </c>
      <c r="M23" s="31">
        <f>H23-'w2-1'!C22</f>
        <v>0</v>
      </c>
      <c r="O23" s="82"/>
    </row>
    <row r="24" spans="1:17" x14ac:dyDescent="0.25">
      <c r="A24" s="18">
        <v>20</v>
      </c>
      <c r="B24" s="27" t="s">
        <v>431</v>
      </c>
      <c r="C24" s="27" t="s">
        <v>243</v>
      </c>
      <c r="D24" s="28">
        <f t="shared" si="0"/>
        <v>1.4642857142857144</v>
      </c>
      <c r="E24" s="29">
        <v>50</v>
      </c>
      <c r="F24" s="29">
        <f t="shared" si="1"/>
        <v>12300.000000000002</v>
      </c>
      <c r="G24" s="30"/>
      <c r="H24" s="84">
        <v>1.4642857142857144</v>
      </c>
      <c r="I24" s="30"/>
      <c r="J24" s="30"/>
      <c r="K24" s="30"/>
      <c r="L24" s="31">
        <f t="shared" si="2"/>
        <v>0</v>
      </c>
      <c r="M24" s="31">
        <f>H24-'w2-1'!C23</f>
        <v>1.4642857142857144</v>
      </c>
      <c r="O24" s="82"/>
      <c r="P24" s="83"/>
    </row>
    <row r="25" spans="1:17" x14ac:dyDescent="0.25">
      <c r="A25" s="18">
        <v>21</v>
      </c>
      <c r="B25" s="27" t="s">
        <v>432</v>
      </c>
      <c r="C25" s="27" t="s">
        <v>243</v>
      </c>
      <c r="D25" s="28">
        <f t="shared" si="0"/>
        <v>0.21428571428571427</v>
      </c>
      <c r="E25" s="29">
        <v>35</v>
      </c>
      <c r="F25" s="29">
        <f t="shared" si="1"/>
        <v>1260</v>
      </c>
      <c r="G25" s="30">
        <v>0.21428571428571427</v>
      </c>
      <c r="H25" s="30"/>
      <c r="I25" s="30"/>
      <c r="J25" s="30"/>
      <c r="K25" s="30"/>
      <c r="L25" s="31">
        <f t="shared" si="2"/>
        <v>0</v>
      </c>
      <c r="M25" s="31">
        <f>H25-'w2-1'!C24</f>
        <v>0</v>
      </c>
      <c r="O25" s="82"/>
    </row>
    <row r="26" spans="1:17" x14ac:dyDescent="0.25">
      <c r="A26" s="18">
        <v>22</v>
      </c>
      <c r="B26" s="27" t="s">
        <v>433</v>
      </c>
      <c r="C26" s="27" t="s">
        <v>243</v>
      </c>
      <c r="D26" s="28">
        <f t="shared" si="0"/>
        <v>0.8928571428571429</v>
      </c>
      <c r="E26" s="29">
        <v>35</v>
      </c>
      <c r="F26" s="29">
        <f t="shared" si="1"/>
        <v>5250</v>
      </c>
      <c r="G26" s="30">
        <v>0.8928571428571429</v>
      </c>
      <c r="H26" s="30"/>
      <c r="I26" s="30"/>
      <c r="J26" s="30"/>
      <c r="K26" s="30"/>
      <c r="L26" s="31">
        <f t="shared" si="2"/>
        <v>0</v>
      </c>
      <c r="M26" s="31">
        <f>H26-'w2-1'!C25</f>
        <v>0</v>
      </c>
      <c r="O26" s="82"/>
    </row>
    <row r="27" spans="1:17" x14ac:dyDescent="0.25">
      <c r="A27" s="85"/>
      <c r="B27" s="86"/>
      <c r="C27" s="86"/>
      <c r="D27" s="87">
        <f>SUM(D5:D26)</f>
        <v>62.583333333333343</v>
      </c>
      <c r="E27" s="85" t="s">
        <v>246</v>
      </c>
      <c r="F27" s="88">
        <f>SUM(F5:F26)</f>
        <v>449680</v>
      </c>
      <c r="G27" s="88">
        <f>ROUND(168*SUMPRODUCT(E5:E26,G5:G26),3)</f>
        <v>432130</v>
      </c>
      <c r="H27" s="88">
        <f>ROUND(168*SUMPRODUCT(E5:E26,H5:H26),0)</f>
        <v>14400</v>
      </c>
      <c r="I27" s="88">
        <f>ROUND(168*SUMPRODUCT(E5:E26,I5:I26),0)</f>
        <v>1260</v>
      </c>
      <c r="J27" s="88">
        <f>ROUND(168*SUMPRODUCT(E5:E26,J5:J26),0)</f>
        <v>1260</v>
      </c>
      <c r="K27" s="88">
        <f>ROUND(168*SUMPRODUCT(E5:E26,K5:K26),0)</f>
        <v>630</v>
      </c>
      <c r="L27" s="32"/>
      <c r="O27" s="82"/>
    </row>
    <row r="28" spans="1:17" x14ac:dyDescent="0.25">
      <c r="N28" s="89"/>
    </row>
    <row r="29" spans="1:17" s="35" customFormat="1" x14ac:dyDescent="0.25">
      <c r="A29" s="77" t="s">
        <v>305</v>
      </c>
      <c r="B29" s="33">
        <v>0</v>
      </c>
      <c r="C29" s="33"/>
      <c r="D29" s="33"/>
      <c r="E29" s="34"/>
      <c r="F29" s="34"/>
      <c r="G29" s="179" t="s">
        <v>227</v>
      </c>
      <c r="H29" s="179"/>
      <c r="I29" s="179"/>
      <c r="J29" s="179"/>
      <c r="K29" s="179"/>
      <c r="L29" s="22"/>
      <c r="M29" s="22"/>
    </row>
    <row r="30" spans="1:17" ht="31.5" x14ac:dyDescent="0.25">
      <c r="A30" s="48"/>
      <c r="B30" s="41" t="s">
        <v>228</v>
      </c>
      <c r="C30" s="41" t="s">
        <v>229</v>
      </c>
      <c r="D30" s="41" t="s">
        <v>227</v>
      </c>
      <c r="E30" s="42" t="s">
        <v>230</v>
      </c>
      <c r="F30" s="42" t="s">
        <v>231</v>
      </c>
      <c r="G30" s="42" t="s">
        <v>232</v>
      </c>
      <c r="H30" s="78" t="s">
        <v>233</v>
      </c>
      <c r="I30" s="78" t="s">
        <v>234</v>
      </c>
      <c r="J30" s="78" t="s">
        <v>235</v>
      </c>
      <c r="K30" s="78" t="s">
        <v>236</v>
      </c>
    </row>
    <row r="31" spans="1:17" x14ac:dyDescent="0.25">
      <c r="A31" s="18">
        <v>1</v>
      </c>
      <c r="B31" s="27" t="s">
        <v>434</v>
      </c>
      <c r="C31" s="36" t="s">
        <v>247</v>
      </c>
      <c r="D31" s="37">
        <f>SUM(G31:K31)</f>
        <v>1.6666666666666667</v>
      </c>
      <c r="E31" s="38">
        <v>50</v>
      </c>
      <c r="F31" s="29">
        <f>168*E31*D31</f>
        <v>14000</v>
      </c>
      <c r="G31" s="39"/>
      <c r="H31" s="39">
        <v>1.6666666666666667</v>
      </c>
      <c r="I31" s="39"/>
      <c r="J31" s="39"/>
      <c r="K31" s="39"/>
      <c r="L31" s="22">
        <f>SUM(G31:K31)-D31</f>
        <v>0</v>
      </c>
      <c r="N31" s="89"/>
      <c r="O31" s="90"/>
    </row>
    <row r="32" spans="1:17" x14ac:dyDescent="0.25">
      <c r="A32" s="18">
        <v>2</v>
      </c>
      <c r="B32" s="27" t="s">
        <v>435</v>
      </c>
      <c r="C32" s="36" t="s">
        <v>248</v>
      </c>
      <c r="D32" s="37">
        <f t="shared" ref="D32:D95" si="3">SUM(G32:K32)</f>
        <v>1.6666666666666665</v>
      </c>
      <c r="E32" s="38">
        <v>50</v>
      </c>
      <c r="F32" s="29">
        <f t="shared" ref="F32:F95" si="4">168*E32*D32</f>
        <v>13999.999999999998</v>
      </c>
      <c r="G32" s="39">
        <v>0.20833333333333334</v>
      </c>
      <c r="H32" s="39">
        <v>1.25</v>
      </c>
      <c r="I32" s="39">
        <v>0.20833333333333334</v>
      </c>
      <c r="J32" s="39"/>
      <c r="K32" s="39"/>
      <c r="L32" s="22">
        <f t="shared" ref="L32:L95" si="5">SUM(G32:K32)-D32</f>
        <v>0</v>
      </c>
    </row>
    <row r="33" spans="1:14" x14ac:dyDescent="0.25">
      <c r="A33" s="18">
        <v>3</v>
      </c>
      <c r="B33" s="27" t="s">
        <v>436</v>
      </c>
      <c r="C33" s="36" t="s">
        <v>249</v>
      </c>
      <c r="D33" s="37">
        <f t="shared" si="3"/>
        <v>1.7142857142857142</v>
      </c>
      <c r="E33" s="38">
        <v>25</v>
      </c>
      <c r="F33" s="29">
        <f t="shared" si="4"/>
        <v>7200</v>
      </c>
      <c r="G33" s="39">
        <v>0.5714285714285714</v>
      </c>
      <c r="H33" s="39">
        <v>1.1428571428571428</v>
      </c>
      <c r="I33" s="39"/>
      <c r="J33" s="39"/>
      <c r="K33" s="39"/>
      <c r="L33" s="22">
        <f t="shared" si="5"/>
        <v>0</v>
      </c>
    </row>
    <row r="34" spans="1:14" s="58" customFormat="1" x14ac:dyDescent="0.25">
      <c r="A34" s="91">
        <v>4</v>
      </c>
      <c r="B34" s="27" t="s">
        <v>437</v>
      </c>
      <c r="C34" s="92" t="s">
        <v>250</v>
      </c>
      <c r="D34" s="37">
        <f t="shared" si="3"/>
        <v>1.4285714285714284</v>
      </c>
      <c r="E34" s="91">
        <v>25</v>
      </c>
      <c r="F34" s="93">
        <f t="shared" si="4"/>
        <v>5999.9999999999991</v>
      </c>
      <c r="G34" s="94"/>
      <c r="H34" s="94">
        <v>0.8571428571428571</v>
      </c>
      <c r="I34" s="94"/>
      <c r="J34" s="94"/>
      <c r="K34" s="94">
        <v>0.5714285714285714</v>
      </c>
      <c r="L34" s="95">
        <f t="shared" si="5"/>
        <v>0</v>
      </c>
      <c r="M34" s="95"/>
      <c r="N34" s="19">
        <f>H24*168</f>
        <v>246.00000000000003</v>
      </c>
    </row>
    <row r="35" spans="1:14" s="58" customFormat="1" x14ac:dyDescent="0.25">
      <c r="A35" s="91">
        <v>5</v>
      </c>
      <c r="B35" s="27" t="s">
        <v>438</v>
      </c>
      <c r="C35" s="92" t="s">
        <v>251</v>
      </c>
      <c r="D35" s="37">
        <f t="shared" si="3"/>
        <v>1</v>
      </c>
      <c r="E35" s="91">
        <v>35</v>
      </c>
      <c r="F35" s="93">
        <f t="shared" si="4"/>
        <v>5880</v>
      </c>
      <c r="G35" s="94">
        <v>0.42857142857142855</v>
      </c>
      <c r="H35" s="94">
        <v>0.5714285714285714</v>
      </c>
      <c r="I35" s="94"/>
      <c r="J35" s="94"/>
      <c r="K35" s="94"/>
      <c r="L35" s="95">
        <f t="shared" si="5"/>
        <v>0</v>
      </c>
      <c r="M35" s="95"/>
      <c r="N35" s="19"/>
    </row>
    <row r="36" spans="1:14" x14ac:dyDescent="0.25">
      <c r="A36" s="18">
        <v>6</v>
      </c>
      <c r="B36" s="27" t="s">
        <v>439</v>
      </c>
      <c r="C36" s="36" t="s">
        <v>247</v>
      </c>
      <c r="D36" s="37">
        <f t="shared" si="3"/>
        <v>0.5</v>
      </c>
      <c r="E36" s="38">
        <v>50</v>
      </c>
      <c r="F36" s="29">
        <f t="shared" si="4"/>
        <v>4200</v>
      </c>
      <c r="G36" s="39"/>
      <c r="H36" s="39">
        <v>0.5</v>
      </c>
      <c r="I36" s="39"/>
      <c r="J36" s="39"/>
      <c r="K36" s="39"/>
      <c r="L36" s="22">
        <f t="shared" si="5"/>
        <v>0</v>
      </c>
    </row>
    <row r="37" spans="1:14" x14ac:dyDescent="0.25">
      <c r="A37" s="18">
        <v>7</v>
      </c>
      <c r="B37" s="27" t="s">
        <v>440</v>
      </c>
      <c r="C37" s="36" t="s">
        <v>251</v>
      </c>
      <c r="D37" s="37">
        <f t="shared" si="3"/>
        <v>0.5</v>
      </c>
      <c r="E37" s="38">
        <v>35</v>
      </c>
      <c r="F37" s="29">
        <f t="shared" si="4"/>
        <v>2940</v>
      </c>
      <c r="G37" s="39"/>
      <c r="H37" s="39">
        <v>0.5</v>
      </c>
      <c r="I37" s="39"/>
      <c r="J37" s="39"/>
      <c r="K37" s="39"/>
      <c r="L37" s="22">
        <f t="shared" si="5"/>
        <v>0</v>
      </c>
    </row>
    <row r="38" spans="1:14" x14ac:dyDescent="0.25">
      <c r="A38" s="18">
        <v>8</v>
      </c>
      <c r="B38" s="27" t="s">
        <v>441</v>
      </c>
      <c r="C38" s="36" t="s">
        <v>247</v>
      </c>
      <c r="D38" s="37">
        <f t="shared" si="3"/>
        <v>1.6666666666666667</v>
      </c>
      <c r="E38" s="38">
        <v>50</v>
      </c>
      <c r="F38" s="29">
        <f t="shared" si="4"/>
        <v>14000</v>
      </c>
      <c r="G38" s="39"/>
      <c r="H38" s="39">
        <v>1.6666666666666667</v>
      </c>
      <c r="I38" s="39"/>
      <c r="J38" s="39"/>
      <c r="K38" s="39"/>
      <c r="L38" s="22">
        <f t="shared" si="5"/>
        <v>0</v>
      </c>
    </row>
    <row r="39" spans="1:14" x14ac:dyDescent="0.25">
      <c r="A39" s="18">
        <v>9</v>
      </c>
      <c r="B39" s="27" t="s">
        <v>442</v>
      </c>
      <c r="C39" s="36" t="s">
        <v>250</v>
      </c>
      <c r="D39" s="37">
        <f t="shared" si="3"/>
        <v>1.4285714285714286</v>
      </c>
      <c r="E39" s="38">
        <v>25</v>
      </c>
      <c r="F39" s="29">
        <f t="shared" si="4"/>
        <v>6000</v>
      </c>
      <c r="G39" s="39"/>
      <c r="H39" s="39">
        <v>1.4285714285714286</v>
      </c>
      <c r="I39" s="39"/>
      <c r="J39" s="39"/>
      <c r="K39" s="39"/>
      <c r="L39" s="22">
        <f t="shared" si="5"/>
        <v>0</v>
      </c>
    </row>
    <row r="40" spans="1:14" x14ac:dyDescent="0.25">
      <c r="A40" s="18">
        <v>10</v>
      </c>
      <c r="B40" s="27" t="s">
        <v>443</v>
      </c>
      <c r="C40" s="36" t="s">
        <v>252</v>
      </c>
      <c r="D40" s="37">
        <f t="shared" si="3"/>
        <v>1.6666666666666667</v>
      </c>
      <c r="E40" s="38">
        <v>35</v>
      </c>
      <c r="F40" s="29">
        <f t="shared" si="4"/>
        <v>9800</v>
      </c>
      <c r="G40" s="39"/>
      <c r="H40" s="39">
        <v>1.6666666666666667</v>
      </c>
      <c r="I40" s="39"/>
      <c r="J40" s="39"/>
      <c r="K40" s="39"/>
      <c r="L40" s="22">
        <f t="shared" si="5"/>
        <v>0</v>
      </c>
    </row>
    <row r="41" spans="1:14" x14ac:dyDescent="0.25">
      <c r="A41" s="18">
        <v>11</v>
      </c>
      <c r="B41" s="27" t="s">
        <v>444</v>
      </c>
      <c r="C41" s="36" t="s">
        <v>249</v>
      </c>
      <c r="D41" s="37">
        <f t="shared" si="3"/>
        <v>1.1904761904761905</v>
      </c>
      <c r="E41" s="38">
        <v>25</v>
      </c>
      <c r="F41" s="29">
        <f t="shared" si="4"/>
        <v>5000</v>
      </c>
      <c r="G41" s="39"/>
      <c r="H41" s="39">
        <v>1.1904761904761905</v>
      </c>
      <c r="I41" s="39"/>
      <c r="J41" s="39"/>
      <c r="K41" s="39"/>
      <c r="L41" s="22">
        <f t="shared" si="5"/>
        <v>0</v>
      </c>
    </row>
    <row r="42" spans="1:14" x14ac:dyDescent="0.25">
      <c r="A42" s="18">
        <v>12</v>
      </c>
      <c r="B42" s="27" t="s">
        <v>445</v>
      </c>
      <c r="C42" s="36" t="s">
        <v>249</v>
      </c>
      <c r="D42" s="37">
        <f>SUM(G42:K42)</f>
        <v>0.95238095238095233</v>
      </c>
      <c r="E42" s="38">
        <v>25</v>
      </c>
      <c r="F42" s="29">
        <f t="shared" si="4"/>
        <v>4000</v>
      </c>
      <c r="G42" s="39"/>
      <c r="H42" s="39">
        <v>0.95238095238095233</v>
      </c>
      <c r="I42" s="39"/>
      <c r="J42" s="39"/>
      <c r="K42" s="39"/>
      <c r="L42" s="22">
        <f t="shared" si="5"/>
        <v>0</v>
      </c>
    </row>
    <row r="43" spans="1:14" s="58" customFormat="1" x14ac:dyDescent="0.25">
      <c r="A43" s="91">
        <v>13</v>
      </c>
      <c r="B43" s="27" t="s">
        <v>446</v>
      </c>
      <c r="C43" s="92" t="s">
        <v>249</v>
      </c>
      <c r="D43" s="37">
        <f t="shared" si="3"/>
        <v>0.95238095238095233</v>
      </c>
      <c r="E43" s="91">
        <v>25</v>
      </c>
      <c r="F43" s="93">
        <f t="shared" si="4"/>
        <v>4000</v>
      </c>
      <c r="G43" s="94"/>
      <c r="H43" s="94">
        <v>0.47619047619047616</v>
      </c>
      <c r="I43" s="94"/>
      <c r="J43" s="94"/>
      <c r="K43" s="94">
        <v>0.47619047619047616</v>
      </c>
      <c r="L43" s="95">
        <f t="shared" si="5"/>
        <v>0</v>
      </c>
      <c r="M43" s="95"/>
      <c r="N43" s="19"/>
    </row>
    <row r="44" spans="1:14" x14ac:dyDescent="0.25">
      <c r="A44" s="18">
        <v>14</v>
      </c>
      <c r="B44" s="27" t="s">
        <v>447</v>
      </c>
      <c r="C44" s="36" t="s">
        <v>250</v>
      </c>
      <c r="D44" s="37">
        <f t="shared" si="3"/>
        <v>0.8928571428571429</v>
      </c>
      <c r="E44" s="38">
        <v>25</v>
      </c>
      <c r="F44" s="29">
        <f t="shared" si="4"/>
        <v>3750</v>
      </c>
      <c r="G44" s="39"/>
      <c r="H44" s="39">
        <v>0.8928571428571429</v>
      </c>
      <c r="I44" s="39"/>
      <c r="J44" s="39"/>
      <c r="K44" s="39"/>
      <c r="L44" s="22">
        <f t="shared" si="5"/>
        <v>0</v>
      </c>
    </row>
    <row r="45" spans="1:14" x14ac:dyDescent="0.25">
      <c r="A45" s="18">
        <v>15</v>
      </c>
      <c r="B45" s="27" t="s">
        <v>448</v>
      </c>
      <c r="C45" s="36" t="s">
        <v>249</v>
      </c>
      <c r="D45" s="37">
        <f t="shared" si="3"/>
        <v>0.95238095238095233</v>
      </c>
      <c r="E45" s="38">
        <v>25</v>
      </c>
      <c r="F45" s="29">
        <f t="shared" si="4"/>
        <v>4000</v>
      </c>
      <c r="G45" s="39"/>
      <c r="H45" s="39">
        <v>0.59523809523809523</v>
      </c>
      <c r="I45" s="39"/>
      <c r="J45" s="39"/>
      <c r="K45" s="39">
        <v>0.35714285714285715</v>
      </c>
      <c r="L45" s="22">
        <f t="shared" si="5"/>
        <v>0</v>
      </c>
    </row>
    <row r="46" spans="1:14" x14ac:dyDescent="0.25">
      <c r="A46" s="18">
        <v>16</v>
      </c>
      <c r="B46" s="27" t="s">
        <v>449</v>
      </c>
      <c r="C46" s="36" t="s">
        <v>250</v>
      </c>
      <c r="D46" s="37">
        <f t="shared" si="3"/>
        <v>0.7142857142857143</v>
      </c>
      <c r="E46" s="38">
        <v>25</v>
      </c>
      <c r="F46" s="29">
        <f t="shared" si="4"/>
        <v>3000</v>
      </c>
      <c r="G46" s="39"/>
      <c r="H46" s="39">
        <v>0.7142857142857143</v>
      </c>
      <c r="I46" s="39"/>
      <c r="J46" s="39"/>
      <c r="K46" s="39"/>
      <c r="L46" s="22">
        <f t="shared" si="5"/>
        <v>0</v>
      </c>
    </row>
    <row r="47" spans="1:14" x14ac:dyDescent="0.25">
      <c r="A47" s="18">
        <v>17</v>
      </c>
      <c r="B47" s="27" t="s">
        <v>450</v>
      </c>
      <c r="C47" s="36" t="s">
        <v>247</v>
      </c>
      <c r="D47" s="37">
        <f t="shared" si="3"/>
        <v>0.47619047619047616</v>
      </c>
      <c r="E47" s="38">
        <v>50</v>
      </c>
      <c r="F47" s="29">
        <f t="shared" si="4"/>
        <v>4000</v>
      </c>
      <c r="G47" s="39"/>
      <c r="H47" s="39">
        <v>0.47619047619047616</v>
      </c>
      <c r="I47" s="39"/>
      <c r="J47" s="39"/>
      <c r="K47" s="39"/>
      <c r="L47" s="22">
        <f t="shared" si="5"/>
        <v>0</v>
      </c>
    </row>
    <row r="48" spans="1:14" s="58" customFormat="1" x14ac:dyDescent="0.25">
      <c r="A48" s="91">
        <v>18</v>
      </c>
      <c r="B48" s="27" t="s">
        <v>451</v>
      </c>
      <c r="C48" s="92" t="s">
        <v>251</v>
      </c>
      <c r="D48" s="37">
        <f t="shared" si="3"/>
        <v>0.41666666666666663</v>
      </c>
      <c r="E48" s="91">
        <v>35</v>
      </c>
      <c r="F48" s="93">
        <f t="shared" si="4"/>
        <v>2450</v>
      </c>
      <c r="G48" s="94"/>
      <c r="H48" s="94">
        <v>0.23809523809523808</v>
      </c>
      <c r="I48" s="94"/>
      <c r="J48" s="94"/>
      <c r="K48" s="94">
        <v>0.17857142857142858</v>
      </c>
      <c r="L48" s="95">
        <f t="shared" si="5"/>
        <v>0</v>
      </c>
      <c r="M48" s="95"/>
      <c r="N48" s="19"/>
    </row>
    <row r="49" spans="1:14" x14ac:dyDescent="0.25">
      <c r="A49" s="18">
        <v>19</v>
      </c>
      <c r="B49" s="27" t="s">
        <v>452</v>
      </c>
      <c r="C49" s="36" t="s">
        <v>247</v>
      </c>
      <c r="D49" s="37">
        <f t="shared" si="3"/>
        <v>0.35714285714285715</v>
      </c>
      <c r="E49" s="38">
        <v>50</v>
      </c>
      <c r="F49" s="29">
        <f t="shared" si="4"/>
        <v>3000</v>
      </c>
      <c r="G49" s="39"/>
      <c r="H49" s="39">
        <v>0.35714285714285715</v>
      </c>
      <c r="I49" s="39"/>
      <c r="J49" s="39"/>
      <c r="K49" s="39"/>
      <c r="L49" s="22">
        <f t="shared" si="5"/>
        <v>0</v>
      </c>
    </row>
    <row r="50" spans="1:14" x14ac:dyDescent="0.25">
      <c r="A50" s="18">
        <v>20</v>
      </c>
      <c r="B50" s="27" t="s">
        <v>453</v>
      </c>
      <c r="C50" s="36" t="s">
        <v>247</v>
      </c>
      <c r="D50" s="37">
        <f t="shared" si="3"/>
        <v>1.6666666666666667</v>
      </c>
      <c r="E50" s="38">
        <v>50</v>
      </c>
      <c r="F50" s="29">
        <f t="shared" si="4"/>
        <v>14000</v>
      </c>
      <c r="G50" s="39"/>
      <c r="H50" s="39">
        <v>1.6666666666666667</v>
      </c>
      <c r="I50" s="39"/>
      <c r="J50" s="39"/>
      <c r="K50" s="39"/>
      <c r="L50" s="22">
        <f t="shared" si="5"/>
        <v>0</v>
      </c>
    </row>
    <row r="51" spans="1:14" x14ac:dyDescent="0.25">
      <c r="A51" s="18">
        <v>21</v>
      </c>
      <c r="B51" s="27" t="s">
        <v>454</v>
      </c>
      <c r="C51" s="36" t="s">
        <v>248</v>
      </c>
      <c r="D51" s="37">
        <f t="shared" si="3"/>
        <v>1</v>
      </c>
      <c r="E51" s="38">
        <v>50</v>
      </c>
      <c r="F51" s="29">
        <f t="shared" si="4"/>
        <v>8400</v>
      </c>
      <c r="G51" s="39"/>
      <c r="H51" s="39">
        <v>1</v>
      </c>
      <c r="I51" s="39"/>
      <c r="J51" s="39"/>
      <c r="K51" s="39"/>
      <c r="L51" s="22">
        <f t="shared" si="5"/>
        <v>0</v>
      </c>
    </row>
    <row r="52" spans="1:14" s="58" customFormat="1" x14ac:dyDescent="0.25">
      <c r="A52" s="91">
        <v>22</v>
      </c>
      <c r="B52" s="27" t="s">
        <v>455</v>
      </c>
      <c r="C52" s="92" t="s">
        <v>247</v>
      </c>
      <c r="D52" s="37">
        <f t="shared" si="3"/>
        <v>1.1904761904761905</v>
      </c>
      <c r="E52" s="91">
        <v>50</v>
      </c>
      <c r="F52" s="93">
        <f t="shared" si="4"/>
        <v>10000</v>
      </c>
      <c r="G52" s="94">
        <v>0.23809523809523808</v>
      </c>
      <c r="H52" s="94">
        <v>0.95238095238095233</v>
      </c>
      <c r="I52" s="94"/>
      <c r="J52" s="94"/>
      <c r="K52" s="94"/>
      <c r="L52" s="95">
        <f t="shared" si="5"/>
        <v>0</v>
      </c>
      <c r="M52" s="95"/>
      <c r="N52" s="19"/>
    </row>
    <row r="53" spans="1:14" s="58" customFormat="1" x14ac:dyDescent="0.25">
      <c r="A53" s="91">
        <v>23</v>
      </c>
      <c r="B53" s="27" t="s">
        <v>456</v>
      </c>
      <c r="C53" s="92" t="s">
        <v>247</v>
      </c>
      <c r="D53" s="37">
        <f t="shared" si="3"/>
        <v>0.7142857142857143</v>
      </c>
      <c r="E53" s="91">
        <v>50</v>
      </c>
      <c r="F53" s="93">
        <f t="shared" si="4"/>
        <v>6000</v>
      </c>
      <c r="G53" s="94">
        <v>0.11904761904761904</v>
      </c>
      <c r="H53" s="94">
        <v>0.59523809523809523</v>
      </c>
      <c r="I53" s="94"/>
      <c r="J53" s="94"/>
      <c r="K53" s="94"/>
      <c r="L53" s="95">
        <f t="shared" si="5"/>
        <v>0</v>
      </c>
      <c r="M53" s="95"/>
      <c r="N53" s="19"/>
    </row>
    <row r="54" spans="1:14" x14ac:dyDescent="0.25">
      <c r="A54" s="18">
        <v>24</v>
      </c>
      <c r="B54" s="27" t="s">
        <v>457</v>
      </c>
      <c r="C54" s="36" t="s">
        <v>247</v>
      </c>
      <c r="D54" s="37">
        <f t="shared" si="3"/>
        <v>0.8571428571428571</v>
      </c>
      <c r="E54" s="38">
        <v>50</v>
      </c>
      <c r="F54" s="29">
        <f t="shared" si="4"/>
        <v>7200</v>
      </c>
      <c r="G54" s="39"/>
      <c r="H54" s="39">
        <v>0.8571428571428571</v>
      </c>
      <c r="I54" s="39"/>
      <c r="J54" s="39"/>
      <c r="K54" s="39"/>
      <c r="L54" s="22">
        <f t="shared" si="5"/>
        <v>0</v>
      </c>
    </row>
    <row r="55" spans="1:14" x14ac:dyDescent="0.25">
      <c r="A55" s="18">
        <v>25</v>
      </c>
      <c r="B55" s="27" t="s">
        <v>458</v>
      </c>
      <c r="C55" s="36" t="s">
        <v>247</v>
      </c>
      <c r="D55" s="37">
        <f t="shared" si="3"/>
        <v>0.8571428571428571</v>
      </c>
      <c r="E55" s="38">
        <v>50</v>
      </c>
      <c r="F55" s="29">
        <f t="shared" si="4"/>
        <v>7200</v>
      </c>
      <c r="G55" s="39"/>
      <c r="H55" s="39">
        <v>0.8571428571428571</v>
      </c>
      <c r="I55" s="39"/>
      <c r="J55" s="39"/>
      <c r="K55" s="39"/>
      <c r="L55" s="22">
        <f t="shared" si="5"/>
        <v>0</v>
      </c>
    </row>
    <row r="56" spans="1:14" x14ac:dyDescent="0.25">
      <c r="A56" s="18">
        <v>26</v>
      </c>
      <c r="B56" s="27" t="s">
        <v>459</v>
      </c>
      <c r="C56" s="36" t="s">
        <v>247</v>
      </c>
      <c r="D56" s="37">
        <f t="shared" si="3"/>
        <v>0.8571428571428571</v>
      </c>
      <c r="E56" s="38">
        <v>50</v>
      </c>
      <c r="F56" s="29">
        <f t="shared" si="4"/>
        <v>7200</v>
      </c>
      <c r="G56" s="39"/>
      <c r="H56" s="39">
        <v>0.8571428571428571</v>
      </c>
      <c r="I56" s="39"/>
      <c r="J56" s="39"/>
      <c r="K56" s="39"/>
      <c r="L56" s="22">
        <f t="shared" si="5"/>
        <v>0</v>
      </c>
    </row>
    <row r="57" spans="1:14" x14ac:dyDescent="0.25">
      <c r="A57" s="18">
        <v>27</v>
      </c>
      <c r="B57" s="27" t="s">
        <v>460</v>
      </c>
      <c r="C57" s="36" t="s">
        <v>251</v>
      </c>
      <c r="D57" s="37">
        <f t="shared" si="3"/>
        <v>1.1666666666666667</v>
      </c>
      <c r="E57" s="38">
        <v>35</v>
      </c>
      <c r="F57" s="29">
        <f t="shared" si="4"/>
        <v>6860</v>
      </c>
      <c r="G57" s="39"/>
      <c r="H57" s="39">
        <v>1.1666666666666667</v>
      </c>
      <c r="I57" s="39"/>
      <c r="J57" s="39"/>
      <c r="K57" s="39"/>
      <c r="L57" s="22">
        <f t="shared" si="5"/>
        <v>0</v>
      </c>
    </row>
    <row r="58" spans="1:14" x14ac:dyDescent="0.25">
      <c r="A58" s="18">
        <v>28</v>
      </c>
      <c r="B58" s="27" t="s">
        <v>461</v>
      </c>
      <c r="C58" s="36" t="s">
        <v>251</v>
      </c>
      <c r="D58" s="37">
        <f t="shared" si="3"/>
        <v>1.1666666666666667</v>
      </c>
      <c r="E58" s="38">
        <v>35</v>
      </c>
      <c r="F58" s="29">
        <f t="shared" si="4"/>
        <v>6860</v>
      </c>
      <c r="G58" s="39"/>
      <c r="H58" s="39">
        <v>1.1666666666666667</v>
      </c>
      <c r="I58" s="39"/>
      <c r="J58" s="39"/>
      <c r="K58" s="39"/>
      <c r="L58" s="22">
        <f t="shared" si="5"/>
        <v>0</v>
      </c>
    </row>
    <row r="59" spans="1:14" x14ac:dyDescent="0.25">
      <c r="A59" s="18">
        <v>29</v>
      </c>
      <c r="B59" s="27" t="s">
        <v>462</v>
      </c>
      <c r="C59" s="36" t="s">
        <v>249</v>
      </c>
      <c r="D59" s="37">
        <f t="shared" si="3"/>
        <v>1.1904761904761905</v>
      </c>
      <c r="E59" s="38">
        <v>25</v>
      </c>
      <c r="F59" s="29">
        <f t="shared" si="4"/>
        <v>5000</v>
      </c>
      <c r="G59" s="39"/>
      <c r="H59" s="39">
        <v>1.1904761904761905</v>
      </c>
      <c r="I59" s="39"/>
      <c r="J59" s="39"/>
      <c r="K59" s="39"/>
      <c r="L59" s="22">
        <f t="shared" si="5"/>
        <v>0</v>
      </c>
    </row>
    <row r="60" spans="1:14" x14ac:dyDescent="0.25">
      <c r="A60" s="18">
        <v>30</v>
      </c>
      <c r="B60" s="27" t="s">
        <v>463</v>
      </c>
      <c r="C60" s="36" t="s">
        <v>249</v>
      </c>
      <c r="D60" s="37">
        <f t="shared" si="3"/>
        <v>1.4285714285714286</v>
      </c>
      <c r="E60" s="38">
        <v>25</v>
      </c>
      <c r="F60" s="29">
        <f t="shared" si="4"/>
        <v>6000</v>
      </c>
      <c r="G60" s="39"/>
      <c r="H60" s="39">
        <v>1.4285714285714286</v>
      </c>
      <c r="I60" s="39"/>
      <c r="J60" s="39"/>
      <c r="K60" s="39"/>
      <c r="L60" s="22">
        <f t="shared" si="5"/>
        <v>0</v>
      </c>
    </row>
    <row r="61" spans="1:14" x14ac:dyDescent="0.25">
      <c r="A61" s="18">
        <v>31</v>
      </c>
      <c r="B61" s="27" t="s">
        <v>464</v>
      </c>
      <c r="C61" s="36" t="s">
        <v>249</v>
      </c>
      <c r="D61" s="37">
        <f t="shared" si="3"/>
        <v>1.4285714285714286</v>
      </c>
      <c r="E61" s="38">
        <v>25</v>
      </c>
      <c r="F61" s="29">
        <f t="shared" si="4"/>
        <v>6000</v>
      </c>
      <c r="G61" s="39"/>
      <c r="H61" s="39">
        <v>1.4285714285714286</v>
      </c>
      <c r="I61" s="39"/>
      <c r="J61" s="39"/>
      <c r="K61" s="39"/>
      <c r="L61" s="22">
        <f t="shared" si="5"/>
        <v>0</v>
      </c>
    </row>
    <row r="62" spans="1:14" x14ac:dyDescent="0.25">
      <c r="A62" s="18">
        <v>32</v>
      </c>
      <c r="B62" s="27" t="s">
        <v>465</v>
      </c>
      <c r="C62" s="36" t="s">
        <v>250</v>
      </c>
      <c r="D62" s="37">
        <f t="shared" si="3"/>
        <v>1.4285714285714286</v>
      </c>
      <c r="E62" s="38">
        <v>25</v>
      </c>
      <c r="F62" s="29">
        <f t="shared" si="4"/>
        <v>6000</v>
      </c>
      <c r="G62" s="39"/>
      <c r="H62" s="39">
        <v>1.4285714285714286</v>
      </c>
      <c r="I62" s="39"/>
      <c r="J62" s="39"/>
      <c r="K62" s="39"/>
      <c r="L62" s="22">
        <f t="shared" si="5"/>
        <v>0</v>
      </c>
    </row>
    <row r="63" spans="1:14" x14ac:dyDescent="0.25">
      <c r="A63" s="18">
        <v>33</v>
      </c>
      <c r="B63" s="27" t="s">
        <v>466</v>
      </c>
      <c r="C63" s="36" t="s">
        <v>247</v>
      </c>
      <c r="D63" s="37">
        <f t="shared" si="3"/>
        <v>1.25</v>
      </c>
      <c r="E63" s="38">
        <v>50</v>
      </c>
      <c r="F63" s="29">
        <f t="shared" si="4"/>
        <v>10500</v>
      </c>
      <c r="G63" s="39"/>
      <c r="H63" s="39">
        <v>1.25</v>
      </c>
      <c r="I63" s="39"/>
      <c r="J63" s="39"/>
      <c r="K63" s="39"/>
      <c r="L63" s="22">
        <f t="shared" si="5"/>
        <v>0</v>
      </c>
    </row>
    <row r="64" spans="1:14" x14ac:dyDescent="0.25">
      <c r="A64" s="18">
        <v>34</v>
      </c>
      <c r="B64" s="27" t="s">
        <v>467</v>
      </c>
      <c r="C64" s="36" t="s">
        <v>247</v>
      </c>
      <c r="D64" s="37">
        <f t="shared" si="3"/>
        <v>1.2857142857142858</v>
      </c>
      <c r="E64" s="38">
        <v>50</v>
      </c>
      <c r="F64" s="29">
        <f t="shared" si="4"/>
        <v>10800</v>
      </c>
      <c r="G64" s="39"/>
      <c r="H64" s="39">
        <v>1.2857142857142858</v>
      </c>
      <c r="I64" s="39"/>
      <c r="J64" s="39"/>
      <c r="K64" s="39"/>
      <c r="L64" s="22">
        <f t="shared" si="5"/>
        <v>0</v>
      </c>
    </row>
    <row r="65" spans="1:14" s="58" customFormat="1" x14ac:dyDescent="0.25">
      <c r="A65" s="91">
        <v>35</v>
      </c>
      <c r="B65" s="27" t="s">
        <v>468</v>
      </c>
      <c r="C65" s="92" t="s">
        <v>247</v>
      </c>
      <c r="D65" s="37">
        <f t="shared" si="3"/>
        <v>1.2916666666666665</v>
      </c>
      <c r="E65" s="91">
        <v>50</v>
      </c>
      <c r="F65" s="93">
        <f t="shared" si="4"/>
        <v>10849.999999999998</v>
      </c>
      <c r="G65" s="94">
        <v>0.22023809523809523</v>
      </c>
      <c r="H65" s="94">
        <v>1.0714285714285714</v>
      </c>
      <c r="I65" s="94"/>
      <c r="J65" s="94"/>
      <c r="K65" s="94"/>
      <c r="L65" s="95">
        <f t="shared" si="5"/>
        <v>0</v>
      </c>
      <c r="M65" s="95"/>
      <c r="N65" s="19"/>
    </row>
    <row r="66" spans="1:14" x14ac:dyDescent="0.25">
      <c r="A66" s="18">
        <v>36</v>
      </c>
      <c r="B66" s="27" t="s">
        <v>469</v>
      </c>
      <c r="C66" s="36" t="s">
        <v>249</v>
      </c>
      <c r="D66" s="37">
        <f t="shared" si="3"/>
        <v>1.1428571428571428</v>
      </c>
      <c r="E66" s="38">
        <v>25</v>
      </c>
      <c r="F66" s="29">
        <f t="shared" si="4"/>
        <v>4800</v>
      </c>
      <c r="G66" s="39"/>
      <c r="H66" s="39">
        <v>1.1428571428571428</v>
      </c>
      <c r="I66" s="39"/>
      <c r="J66" s="39"/>
      <c r="K66" s="39"/>
      <c r="L66" s="22">
        <f t="shared" si="5"/>
        <v>0</v>
      </c>
    </row>
    <row r="67" spans="1:14" x14ac:dyDescent="0.25">
      <c r="A67" s="18">
        <v>37</v>
      </c>
      <c r="B67" s="27" t="s">
        <v>470</v>
      </c>
      <c r="C67" s="36" t="s">
        <v>250</v>
      </c>
      <c r="D67" s="37">
        <f t="shared" si="3"/>
        <v>0.5714285714285714</v>
      </c>
      <c r="E67" s="38">
        <v>25</v>
      </c>
      <c r="F67" s="29">
        <f t="shared" si="4"/>
        <v>2400</v>
      </c>
      <c r="G67" s="39"/>
      <c r="H67" s="39">
        <v>0.5714285714285714</v>
      </c>
      <c r="I67" s="39"/>
      <c r="J67" s="39"/>
      <c r="K67" s="39"/>
      <c r="L67" s="22">
        <f t="shared" si="5"/>
        <v>0</v>
      </c>
    </row>
    <row r="68" spans="1:14" x14ac:dyDescent="0.25">
      <c r="A68" s="18">
        <v>38</v>
      </c>
      <c r="B68" s="27" t="s">
        <v>471</v>
      </c>
      <c r="C68" s="36" t="s">
        <v>250</v>
      </c>
      <c r="D68" s="37">
        <f t="shared" si="3"/>
        <v>1.4285714285714286</v>
      </c>
      <c r="E68" s="38">
        <v>25</v>
      </c>
      <c r="F68" s="29">
        <f t="shared" si="4"/>
        <v>6000</v>
      </c>
      <c r="G68" s="39"/>
      <c r="H68" s="39">
        <v>1.4285714285714286</v>
      </c>
      <c r="I68" s="39"/>
      <c r="J68" s="39"/>
      <c r="K68" s="39"/>
      <c r="L68" s="22">
        <f t="shared" si="5"/>
        <v>0</v>
      </c>
    </row>
    <row r="69" spans="1:14" x14ac:dyDescent="0.25">
      <c r="A69" s="18">
        <v>39</v>
      </c>
      <c r="B69" s="27" t="s">
        <v>472</v>
      </c>
      <c r="C69" s="36" t="s">
        <v>250</v>
      </c>
      <c r="D69" s="37">
        <f t="shared" si="3"/>
        <v>1.1428571428571428</v>
      </c>
      <c r="E69" s="38">
        <v>25</v>
      </c>
      <c r="F69" s="29">
        <f t="shared" si="4"/>
        <v>4800</v>
      </c>
      <c r="G69" s="39"/>
      <c r="H69" s="39">
        <v>1.1428571428571428</v>
      </c>
      <c r="I69" s="39"/>
      <c r="J69" s="39"/>
      <c r="K69" s="39"/>
      <c r="L69" s="22">
        <f t="shared" si="5"/>
        <v>0</v>
      </c>
    </row>
    <row r="70" spans="1:14" x14ac:dyDescent="0.25">
      <c r="A70" s="18">
        <v>40</v>
      </c>
      <c r="B70" s="27" t="s">
        <v>473</v>
      </c>
      <c r="C70" s="36" t="s">
        <v>250</v>
      </c>
      <c r="D70" s="37">
        <f t="shared" si="3"/>
        <v>1.1428571428571428</v>
      </c>
      <c r="E70" s="38">
        <v>25</v>
      </c>
      <c r="F70" s="29">
        <f t="shared" si="4"/>
        <v>4800</v>
      </c>
      <c r="G70" s="39"/>
      <c r="H70" s="39">
        <v>1.1428571428571428</v>
      </c>
      <c r="I70" s="39"/>
      <c r="J70" s="39"/>
      <c r="K70" s="39"/>
      <c r="L70" s="22">
        <f t="shared" si="5"/>
        <v>0</v>
      </c>
    </row>
    <row r="71" spans="1:14" x14ac:dyDescent="0.25">
      <c r="A71" s="18">
        <v>41</v>
      </c>
      <c r="B71" s="27" t="s">
        <v>474</v>
      </c>
      <c r="C71" s="36" t="s">
        <v>250</v>
      </c>
      <c r="D71" s="37">
        <f t="shared" si="3"/>
        <v>1.1904761904761905</v>
      </c>
      <c r="E71" s="38">
        <v>25</v>
      </c>
      <c r="F71" s="29">
        <f t="shared" si="4"/>
        <v>5000</v>
      </c>
      <c r="G71" s="39"/>
      <c r="H71" s="39">
        <v>1.1904761904761905</v>
      </c>
      <c r="I71" s="39"/>
      <c r="J71" s="39"/>
      <c r="K71" s="39"/>
      <c r="L71" s="22">
        <f t="shared" si="5"/>
        <v>0</v>
      </c>
    </row>
    <row r="72" spans="1:14" x14ac:dyDescent="0.25">
      <c r="A72" s="18">
        <v>42</v>
      </c>
      <c r="B72" s="27" t="s">
        <v>475</v>
      </c>
      <c r="C72" s="36" t="s">
        <v>247</v>
      </c>
      <c r="D72" s="37">
        <f t="shared" si="3"/>
        <v>0.47619047619047616</v>
      </c>
      <c r="E72" s="38">
        <v>50</v>
      </c>
      <c r="F72" s="29">
        <f t="shared" si="4"/>
        <v>4000</v>
      </c>
      <c r="G72" s="39"/>
      <c r="H72" s="39">
        <v>0.47619047619047616</v>
      </c>
      <c r="I72" s="39"/>
      <c r="J72" s="39"/>
      <c r="K72" s="39"/>
      <c r="L72" s="22">
        <f t="shared" si="5"/>
        <v>0</v>
      </c>
    </row>
    <row r="73" spans="1:14" x14ac:dyDescent="0.25">
      <c r="A73" s="18">
        <v>43</v>
      </c>
      <c r="B73" s="27" t="s">
        <v>476</v>
      </c>
      <c r="C73" s="36" t="s">
        <v>249</v>
      </c>
      <c r="D73" s="37">
        <f t="shared" si="3"/>
        <v>1.1904761904761905</v>
      </c>
      <c r="E73" s="38">
        <v>25</v>
      </c>
      <c r="F73" s="29">
        <f t="shared" si="4"/>
        <v>5000</v>
      </c>
      <c r="G73" s="39"/>
      <c r="H73" s="39">
        <v>1.1904761904761905</v>
      </c>
      <c r="I73" s="39"/>
      <c r="J73" s="39"/>
      <c r="K73" s="39"/>
      <c r="L73" s="22">
        <f t="shared" si="5"/>
        <v>0</v>
      </c>
    </row>
    <row r="74" spans="1:14" x14ac:dyDescent="0.25">
      <c r="A74" s="18">
        <v>44</v>
      </c>
      <c r="B74" s="27" t="s">
        <v>477</v>
      </c>
      <c r="C74" s="36" t="s">
        <v>247</v>
      </c>
      <c r="D74" s="37">
        <f t="shared" si="3"/>
        <v>1.6666666666666667</v>
      </c>
      <c r="E74" s="38">
        <v>50</v>
      </c>
      <c r="F74" s="29">
        <f t="shared" si="4"/>
        <v>14000</v>
      </c>
      <c r="G74" s="39"/>
      <c r="H74" s="39">
        <v>1.6666666666666667</v>
      </c>
      <c r="I74" s="39"/>
      <c r="J74" s="39"/>
      <c r="K74" s="39"/>
      <c r="L74" s="22">
        <f t="shared" si="5"/>
        <v>0</v>
      </c>
    </row>
    <row r="75" spans="1:14" x14ac:dyDescent="0.25">
      <c r="A75" s="18">
        <v>45</v>
      </c>
      <c r="B75" s="27" t="s">
        <v>478</v>
      </c>
      <c r="C75" s="36" t="s">
        <v>248</v>
      </c>
      <c r="D75" s="37">
        <f t="shared" si="3"/>
        <v>1.0714285714285714</v>
      </c>
      <c r="E75" s="38">
        <f>VLOOKUP(C75,'[1]Liste der'!$A$16:$B$41,2,0)</f>
        <v>50</v>
      </c>
      <c r="F75" s="29">
        <f t="shared" si="4"/>
        <v>9000</v>
      </c>
      <c r="G75" s="39"/>
      <c r="H75" s="40"/>
      <c r="I75" s="39">
        <v>1.0714285714285714</v>
      </c>
      <c r="J75" s="39"/>
      <c r="K75" s="39"/>
      <c r="L75" s="22">
        <f t="shared" si="5"/>
        <v>0</v>
      </c>
    </row>
    <row r="76" spans="1:14" x14ac:dyDescent="0.25">
      <c r="A76" s="18">
        <v>46</v>
      </c>
      <c r="B76" s="27" t="s">
        <v>479</v>
      </c>
      <c r="C76" s="36" t="s">
        <v>248</v>
      </c>
      <c r="D76" s="37">
        <f t="shared" si="3"/>
        <v>1.0714285714285714</v>
      </c>
      <c r="E76" s="38">
        <f>VLOOKUP(C76,'[1]Liste der'!$A$16:$B$41,2,0)</f>
        <v>50</v>
      </c>
      <c r="F76" s="29">
        <f t="shared" si="4"/>
        <v>9000</v>
      </c>
      <c r="G76" s="39"/>
      <c r="H76" s="39">
        <v>1.0714285714285714</v>
      </c>
      <c r="I76" s="39"/>
      <c r="J76" s="39"/>
      <c r="K76" s="39"/>
      <c r="L76" s="22">
        <f t="shared" si="5"/>
        <v>0</v>
      </c>
    </row>
    <row r="77" spans="1:14" x14ac:dyDescent="0.25">
      <c r="A77" s="18">
        <v>47</v>
      </c>
      <c r="B77" s="27" t="s">
        <v>480</v>
      </c>
      <c r="C77" s="36" t="s">
        <v>247</v>
      </c>
      <c r="D77" s="37">
        <f t="shared" si="3"/>
        <v>0.5714285714285714</v>
      </c>
      <c r="E77" s="38">
        <f>VLOOKUP(C77,'[1]Liste der'!$A$16:$B$41,2,0)</f>
        <v>50</v>
      </c>
      <c r="F77" s="29">
        <f t="shared" si="4"/>
        <v>4800</v>
      </c>
      <c r="G77" s="39"/>
      <c r="H77" s="39">
        <v>0.5714285714285714</v>
      </c>
      <c r="I77" s="39"/>
      <c r="J77" s="39"/>
      <c r="K77" s="39"/>
      <c r="L77" s="22">
        <f t="shared" si="5"/>
        <v>0</v>
      </c>
    </row>
    <row r="78" spans="1:14" x14ac:dyDescent="0.25">
      <c r="A78" s="18">
        <v>48</v>
      </c>
      <c r="B78" s="27" t="s">
        <v>481</v>
      </c>
      <c r="C78" s="36" t="s">
        <v>247</v>
      </c>
      <c r="D78" s="37">
        <f t="shared" si="3"/>
        <v>0.5714285714285714</v>
      </c>
      <c r="E78" s="38">
        <f>VLOOKUP(C78,'[1]Liste der'!$A$16:$B$41,2,0)</f>
        <v>50</v>
      </c>
      <c r="F78" s="29">
        <f t="shared" si="4"/>
        <v>4800</v>
      </c>
      <c r="G78" s="39"/>
      <c r="H78" s="39">
        <v>0.5714285714285714</v>
      </c>
      <c r="I78" s="39"/>
      <c r="J78" s="39"/>
      <c r="K78" s="39"/>
      <c r="L78" s="22">
        <f t="shared" si="5"/>
        <v>0</v>
      </c>
    </row>
    <row r="79" spans="1:14" x14ac:dyDescent="0.25">
      <c r="A79" s="18">
        <v>49</v>
      </c>
      <c r="B79" s="27" t="s">
        <v>482</v>
      </c>
      <c r="C79" s="36" t="s">
        <v>247</v>
      </c>
      <c r="D79" s="37">
        <f t="shared" si="3"/>
        <v>0.7142857142857143</v>
      </c>
      <c r="E79" s="38">
        <f>VLOOKUP(C79,'[1]Liste der'!$A$16:$B$41,2,0)</f>
        <v>50</v>
      </c>
      <c r="F79" s="29">
        <f t="shared" si="4"/>
        <v>6000</v>
      </c>
      <c r="G79" s="39"/>
      <c r="H79" s="39">
        <v>0.7142857142857143</v>
      </c>
      <c r="I79" s="39"/>
      <c r="J79" s="39"/>
      <c r="K79" s="39"/>
      <c r="L79" s="22">
        <f t="shared" si="5"/>
        <v>0</v>
      </c>
    </row>
    <row r="80" spans="1:14" x14ac:dyDescent="0.25">
      <c r="A80" s="18">
        <v>50</v>
      </c>
      <c r="B80" s="27" t="s">
        <v>483</v>
      </c>
      <c r="C80" s="36" t="s">
        <v>248</v>
      </c>
      <c r="D80" s="37">
        <f t="shared" si="3"/>
        <v>1.0416666666666667</v>
      </c>
      <c r="E80" s="38">
        <f>VLOOKUP(C80,'[1]Liste der'!$A$16:$B$41,2,0)</f>
        <v>50</v>
      </c>
      <c r="F80" s="29">
        <f t="shared" si="4"/>
        <v>8750</v>
      </c>
      <c r="G80" s="39"/>
      <c r="H80" s="39">
        <v>1.0416666666666667</v>
      </c>
      <c r="I80" s="39"/>
      <c r="J80" s="39"/>
      <c r="K80" s="39"/>
      <c r="L80" s="22">
        <f t="shared" si="5"/>
        <v>0</v>
      </c>
    </row>
    <row r="81" spans="1:14" x14ac:dyDescent="0.25">
      <c r="A81" s="18">
        <v>51</v>
      </c>
      <c r="B81" s="27" t="s">
        <v>484</v>
      </c>
      <c r="C81" s="36" t="s">
        <v>247</v>
      </c>
      <c r="D81" s="37">
        <f t="shared" si="3"/>
        <v>0.8928571428571429</v>
      </c>
      <c r="E81" s="38">
        <f>VLOOKUP(C81,'[1]Liste der'!$A$16:$B$41,2,0)</f>
        <v>50</v>
      </c>
      <c r="F81" s="29">
        <f t="shared" si="4"/>
        <v>7500</v>
      </c>
      <c r="G81" s="39"/>
      <c r="H81" s="39">
        <v>0.8928571428571429</v>
      </c>
      <c r="I81" s="39"/>
      <c r="J81" s="39"/>
      <c r="K81" s="39"/>
      <c r="L81" s="22">
        <f t="shared" si="5"/>
        <v>0</v>
      </c>
    </row>
    <row r="82" spans="1:14" x14ac:dyDescent="0.25">
      <c r="A82" s="18">
        <v>52</v>
      </c>
      <c r="B82" s="27" t="s">
        <v>485</v>
      </c>
      <c r="C82" s="36" t="s">
        <v>247</v>
      </c>
      <c r="D82" s="37">
        <f t="shared" si="3"/>
        <v>1.875</v>
      </c>
      <c r="E82" s="38">
        <f>VLOOKUP(C82,'[1]Liste der'!$A$16:$B$41,2,0)</f>
        <v>50</v>
      </c>
      <c r="F82" s="29">
        <f t="shared" si="4"/>
        <v>15750</v>
      </c>
      <c r="G82" s="39"/>
      <c r="H82" s="39">
        <v>1.875</v>
      </c>
      <c r="I82" s="39"/>
      <c r="J82" s="39"/>
      <c r="K82" s="39"/>
      <c r="L82" s="22">
        <f t="shared" si="5"/>
        <v>0</v>
      </c>
    </row>
    <row r="83" spans="1:14" x14ac:dyDescent="0.25">
      <c r="A83" s="18">
        <v>53</v>
      </c>
      <c r="B83" s="27" t="s">
        <v>486</v>
      </c>
      <c r="C83" s="36" t="s">
        <v>248</v>
      </c>
      <c r="D83" s="37">
        <f t="shared" si="3"/>
        <v>1.0714285714285714</v>
      </c>
      <c r="E83" s="38">
        <f>VLOOKUP(C83,'[1]Liste der'!$A$16:$B$41,2,0)</f>
        <v>50</v>
      </c>
      <c r="F83" s="29">
        <f t="shared" si="4"/>
        <v>9000</v>
      </c>
      <c r="G83" s="39"/>
      <c r="H83" s="39">
        <v>1.0714285714285714</v>
      </c>
      <c r="I83" s="39"/>
      <c r="J83" s="39"/>
      <c r="K83" s="39"/>
      <c r="L83" s="22">
        <f t="shared" si="5"/>
        <v>0</v>
      </c>
    </row>
    <row r="84" spans="1:14" x14ac:dyDescent="0.25">
      <c r="A84" s="18">
        <v>54</v>
      </c>
      <c r="B84" s="27" t="s">
        <v>487</v>
      </c>
      <c r="C84" s="36" t="s">
        <v>253</v>
      </c>
      <c r="D84" s="37">
        <f t="shared" si="3"/>
        <v>1.4285714285714286</v>
      </c>
      <c r="E84" s="38">
        <f>VLOOKUP(C84,'[1]Liste der'!$A$16:$B$41,2,0)</f>
        <v>35</v>
      </c>
      <c r="F84" s="29">
        <f t="shared" si="4"/>
        <v>8400</v>
      </c>
      <c r="G84" s="39"/>
      <c r="H84" s="39">
        <v>1.4285714285714286</v>
      </c>
      <c r="I84" s="39"/>
      <c r="J84" s="39"/>
      <c r="K84" s="39"/>
      <c r="L84" s="22">
        <f t="shared" si="5"/>
        <v>0</v>
      </c>
    </row>
    <row r="85" spans="1:14" x14ac:dyDescent="0.25">
      <c r="A85" s="18">
        <v>55</v>
      </c>
      <c r="B85" s="27" t="s">
        <v>488</v>
      </c>
      <c r="C85" s="36" t="s">
        <v>250</v>
      </c>
      <c r="D85" s="37">
        <f t="shared" si="3"/>
        <v>1.7857142857142858</v>
      </c>
      <c r="E85" s="38">
        <f>VLOOKUP(C85,'[1]Liste der'!$A$16:$B$41,2,0)</f>
        <v>25</v>
      </c>
      <c r="F85" s="29">
        <f t="shared" si="4"/>
        <v>7500</v>
      </c>
      <c r="G85" s="39"/>
      <c r="H85" s="39">
        <v>1.7857142857142858</v>
      </c>
      <c r="I85" s="39"/>
      <c r="J85" s="39"/>
      <c r="K85" s="39"/>
      <c r="L85" s="22">
        <f t="shared" si="5"/>
        <v>0</v>
      </c>
    </row>
    <row r="86" spans="1:14" x14ac:dyDescent="0.25">
      <c r="A86" s="18">
        <v>56</v>
      </c>
      <c r="B86" s="27" t="s">
        <v>489</v>
      </c>
      <c r="C86" s="36" t="s">
        <v>248</v>
      </c>
      <c r="D86" s="37">
        <f t="shared" si="3"/>
        <v>1.0714285714285714</v>
      </c>
      <c r="E86" s="38">
        <f>VLOOKUP(C86,'[1]Liste der'!$A$16:$B$41,2,0)</f>
        <v>50</v>
      </c>
      <c r="F86" s="29">
        <f t="shared" si="4"/>
        <v>9000</v>
      </c>
      <c r="G86" s="39"/>
      <c r="H86" s="39">
        <v>1.0714285714285714</v>
      </c>
      <c r="I86" s="39"/>
      <c r="J86" s="39"/>
      <c r="K86" s="39"/>
      <c r="L86" s="22">
        <f t="shared" si="5"/>
        <v>0</v>
      </c>
    </row>
    <row r="87" spans="1:14" s="27" customFormat="1" x14ac:dyDescent="0.25">
      <c r="A87" s="96">
        <v>57</v>
      </c>
      <c r="B87" s="27" t="s">
        <v>490</v>
      </c>
      <c r="C87" s="97" t="s">
        <v>247</v>
      </c>
      <c r="D87" s="37">
        <f t="shared" si="3"/>
        <v>1.6666666666666667</v>
      </c>
      <c r="E87" s="96">
        <f>VLOOKUP(C87,'[1]Liste der'!$A$16:$B$41,2,0)</f>
        <v>50</v>
      </c>
      <c r="F87" s="98">
        <f t="shared" si="4"/>
        <v>14000</v>
      </c>
      <c r="G87" s="99"/>
      <c r="H87" s="99">
        <v>0</v>
      </c>
      <c r="I87" s="99"/>
      <c r="J87" s="99">
        <v>1.6666666666666667</v>
      </c>
      <c r="K87" s="99"/>
      <c r="L87" s="100">
        <f t="shared" si="5"/>
        <v>0</v>
      </c>
      <c r="M87" s="100"/>
      <c r="N87" s="19"/>
    </row>
    <row r="88" spans="1:14" s="27" customFormat="1" x14ac:dyDescent="0.25">
      <c r="A88" s="96">
        <v>58</v>
      </c>
      <c r="B88" s="27" t="s">
        <v>491</v>
      </c>
      <c r="C88" s="97" t="s">
        <v>254</v>
      </c>
      <c r="D88" s="37">
        <f t="shared" si="3"/>
        <v>4.6428571428571432</v>
      </c>
      <c r="E88" s="96">
        <f>VLOOKUP(C88,'[1]Liste der'!$A$16:$B$41,2,0)</f>
        <v>15</v>
      </c>
      <c r="F88" s="98">
        <f t="shared" si="4"/>
        <v>11700.000000000002</v>
      </c>
      <c r="G88" s="99"/>
      <c r="H88" s="99">
        <v>0</v>
      </c>
      <c r="I88" s="99"/>
      <c r="J88" s="99">
        <v>4.6428571428571432</v>
      </c>
      <c r="K88" s="99"/>
      <c r="L88" s="100">
        <f t="shared" si="5"/>
        <v>0</v>
      </c>
      <c r="M88" s="100"/>
      <c r="N88" s="19"/>
    </row>
    <row r="89" spans="1:14" s="27" customFormat="1" x14ac:dyDescent="0.25">
      <c r="A89" s="96">
        <v>59</v>
      </c>
      <c r="B89" s="27" t="s">
        <v>492</v>
      </c>
      <c r="C89" s="97" t="s">
        <v>248</v>
      </c>
      <c r="D89" s="37">
        <f t="shared" si="3"/>
        <v>0.7142857142857143</v>
      </c>
      <c r="E89" s="96">
        <f>VLOOKUP(C89,'[1]Liste der'!$A$16:$B$41,2,0)</f>
        <v>50</v>
      </c>
      <c r="F89" s="98">
        <f t="shared" si="4"/>
        <v>6000</v>
      </c>
      <c r="G89" s="99"/>
      <c r="H89" s="99">
        <v>0</v>
      </c>
      <c r="I89" s="99"/>
      <c r="J89" s="99">
        <v>0.7142857142857143</v>
      </c>
      <c r="K89" s="99"/>
      <c r="L89" s="100">
        <f t="shared" si="5"/>
        <v>0</v>
      </c>
      <c r="M89" s="100"/>
      <c r="N89" s="19"/>
    </row>
    <row r="90" spans="1:14" s="27" customFormat="1" x14ac:dyDescent="0.25">
      <c r="A90" s="96">
        <v>60</v>
      </c>
      <c r="B90" s="27" t="s">
        <v>493</v>
      </c>
      <c r="C90" s="97" t="s">
        <v>249</v>
      </c>
      <c r="D90" s="37">
        <f t="shared" si="3"/>
        <v>0.8571428571428571</v>
      </c>
      <c r="E90" s="96">
        <f>VLOOKUP(C90,'[1]Liste der'!$A$16:$B$41,2,0)</f>
        <v>25</v>
      </c>
      <c r="F90" s="98">
        <f t="shared" si="4"/>
        <v>3600</v>
      </c>
      <c r="G90" s="99"/>
      <c r="H90" s="99">
        <v>0</v>
      </c>
      <c r="I90" s="99"/>
      <c r="J90" s="99">
        <v>0.8571428571428571</v>
      </c>
      <c r="K90" s="99"/>
      <c r="L90" s="100">
        <f t="shared" si="5"/>
        <v>0</v>
      </c>
      <c r="M90" s="100"/>
      <c r="N90" s="19"/>
    </row>
    <row r="91" spans="1:14" s="27" customFormat="1" x14ac:dyDescent="0.25">
      <c r="A91" s="96">
        <v>61</v>
      </c>
      <c r="B91" s="27" t="s">
        <v>494</v>
      </c>
      <c r="C91" s="97" t="s">
        <v>249</v>
      </c>
      <c r="D91" s="37">
        <f t="shared" si="3"/>
        <v>0.8571428571428571</v>
      </c>
      <c r="E91" s="96">
        <f>VLOOKUP(C91,'[1]Liste der'!$A$16:$B$41,2,0)</f>
        <v>25</v>
      </c>
      <c r="F91" s="98">
        <f t="shared" si="4"/>
        <v>3600</v>
      </c>
      <c r="G91" s="99"/>
      <c r="H91" s="99">
        <v>0</v>
      </c>
      <c r="I91" s="99"/>
      <c r="J91" s="99">
        <v>0.8571428571428571</v>
      </c>
      <c r="K91" s="99"/>
      <c r="L91" s="100">
        <f t="shared" si="5"/>
        <v>0</v>
      </c>
      <c r="M91" s="100"/>
      <c r="N91" s="19"/>
    </row>
    <row r="92" spans="1:14" s="27" customFormat="1" x14ac:dyDescent="0.25">
      <c r="A92" s="96">
        <v>62</v>
      </c>
      <c r="B92" s="27" t="s">
        <v>495</v>
      </c>
      <c r="C92" s="97" t="s">
        <v>249</v>
      </c>
      <c r="D92" s="37">
        <f t="shared" si="3"/>
        <v>0.7142857142857143</v>
      </c>
      <c r="E92" s="96">
        <f>VLOOKUP(C92,'[1]Liste der'!$A$16:$B$41,2,0)</f>
        <v>25</v>
      </c>
      <c r="F92" s="98">
        <f t="shared" si="4"/>
        <v>3000</v>
      </c>
      <c r="G92" s="99"/>
      <c r="H92" s="99">
        <v>0</v>
      </c>
      <c r="I92" s="99"/>
      <c r="J92" s="99">
        <v>0.7142857142857143</v>
      </c>
      <c r="K92" s="99"/>
      <c r="L92" s="100">
        <f t="shared" si="5"/>
        <v>0</v>
      </c>
      <c r="M92" s="100"/>
      <c r="N92" s="19"/>
    </row>
    <row r="93" spans="1:14" s="27" customFormat="1" x14ac:dyDescent="0.25">
      <c r="A93" s="96">
        <v>63</v>
      </c>
      <c r="B93" s="27" t="s">
        <v>496</v>
      </c>
      <c r="C93" s="97" t="s">
        <v>254</v>
      </c>
      <c r="D93" s="37">
        <f t="shared" si="3"/>
        <v>2.5714285714285716</v>
      </c>
      <c r="E93" s="96">
        <f>VLOOKUP(C93,'[1]Liste der'!$A$16:$B$41,2,0)</f>
        <v>15</v>
      </c>
      <c r="F93" s="98">
        <f t="shared" si="4"/>
        <v>6480.0000000000009</v>
      </c>
      <c r="G93" s="99"/>
      <c r="H93" s="99">
        <v>0</v>
      </c>
      <c r="I93" s="99"/>
      <c r="J93" s="99">
        <v>2.5714285714285716</v>
      </c>
      <c r="K93" s="99"/>
      <c r="L93" s="100">
        <f t="shared" si="5"/>
        <v>0</v>
      </c>
      <c r="M93" s="100"/>
      <c r="N93" s="19"/>
    </row>
    <row r="94" spans="1:14" s="27" customFormat="1" x14ac:dyDescent="0.25">
      <c r="A94" s="96">
        <v>64</v>
      </c>
      <c r="B94" s="27" t="s">
        <v>497</v>
      </c>
      <c r="C94" s="97" t="s">
        <v>249</v>
      </c>
      <c r="D94" s="37">
        <f t="shared" si="3"/>
        <v>1.1428571428571428</v>
      </c>
      <c r="E94" s="96">
        <f>VLOOKUP(C94,'[1]Liste der'!$A$16:$B$41,2,0)</f>
        <v>25</v>
      </c>
      <c r="F94" s="98">
        <f t="shared" si="4"/>
        <v>4800</v>
      </c>
      <c r="G94" s="99"/>
      <c r="H94" s="99">
        <v>0</v>
      </c>
      <c r="I94" s="99"/>
      <c r="J94" s="99">
        <v>1.1428571428571428</v>
      </c>
      <c r="K94" s="99"/>
      <c r="L94" s="100">
        <f t="shared" si="5"/>
        <v>0</v>
      </c>
      <c r="M94" s="100"/>
      <c r="N94" s="19"/>
    </row>
    <row r="95" spans="1:14" s="27" customFormat="1" x14ac:dyDescent="0.25">
      <c r="A95" s="96">
        <v>65</v>
      </c>
      <c r="B95" s="27" t="s">
        <v>498</v>
      </c>
      <c r="C95" s="97" t="s">
        <v>249</v>
      </c>
      <c r="D95" s="37">
        <f t="shared" si="3"/>
        <v>1.0714285714285714</v>
      </c>
      <c r="E95" s="96">
        <f>VLOOKUP(C95,'[1]Liste der'!$A$16:$B$41,2,0)</f>
        <v>25</v>
      </c>
      <c r="F95" s="98">
        <f t="shared" si="4"/>
        <v>4500</v>
      </c>
      <c r="G95" s="99"/>
      <c r="H95" s="99">
        <v>0</v>
      </c>
      <c r="I95" s="99"/>
      <c r="J95" s="99">
        <v>1.0714285714285714</v>
      </c>
      <c r="K95" s="99"/>
      <c r="L95" s="100">
        <f t="shared" si="5"/>
        <v>0</v>
      </c>
      <c r="M95" s="100"/>
      <c r="N95" s="19"/>
    </row>
    <row r="96" spans="1:14" s="58" customFormat="1" x14ac:dyDescent="0.25">
      <c r="A96" s="91">
        <v>66</v>
      </c>
      <c r="B96" s="27" t="s">
        <v>499</v>
      </c>
      <c r="C96" s="92" t="s">
        <v>250</v>
      </c>
      <c r="D96" s="37">
        <f>SUM(G96:K96)</f>
        <v>0.47619047619047616</v>
      </c>
      <c r="E96" s="91">
        <f>VLOOKUP(C96,'[1]Liste der'!$A$16:$B$41,2,0)</f>
        <v>25</v>
      </c>
      <c r="F96" s="93">
        <f t="shared" ref="F96:F98" si="6">168*E96*D96</f>
        <v>2000</v>
      </c>
      <c r="G96" s="94"/>
      <c r="H96" s="94">
        <v>0</v>
      </c>
      <c r="I96" s="94"/>
      <c r="J96" s="94"/>
      <c r="K96" s="94">
        <v>0.47619047619047616</v>
      </c>
      <c r="L96" s="95">
        <f>SUM(G96:K96)-D96</f>
        <v>0</v>
      </c>
      <c r="M96" s="95"/>
      <c r="N96" s="19"/>
    </row>
    <row r="97" spans="1:14" s="58" customFormat="1" x14ac:dyDescent="0.25">
      <c r="A97" s="91">
        <v>67</v>
      </c>
      <c r="B97" s="27" t="s">
        <v>500</v>
      </c>
      <c r="C97" s="92" t="s">
        <v>248</v>
      </c>
      <c r="D97" s="37">
        <f>SUM(G97:K97)</f>
        <v>0.23809523809523808</v>
      </c>
      <c r="E97" s="91">
        <f>VLOOKUP(C97,'[1]Liste der'!$A$16:$B$41,2,0)</f>
        <v>50</v>
      </c>
      <c r="F97" s="93">
        <f t="shared" si="6"/>
        <v>2000</v>
      </c>
      <c r="G97" s="94"/>
      <c r="H97" s="94">
        <v>0</v>
      </c>
      <c r="I97" s="94"/>
      <c r="J97" s="94"/>
      <c r="K97" s="94">
        <v>0.23809523809523808</v>
      </c>
      <c r="L97" s="95">
        <f>SUM(G97:K97)-D97</f>
        <v>0</v>
      </c>
      <c r="M97" s="95"/>
      <c r="N97" s="19"/>
    </row>
    <row r="98" spans="1:14" s="58" customFormat="1" x14ac:dyDescent="0.25">
      <c r="A98" s="91">
        <v>68</v>
      </c>
      <c r="B98" s="27" t="s">
        <v>501</v>
      </c>
      <c r="C98" s="92" t="s">
        <v>248</v>
      </c>
      <c r="D98" s="37">
        <f>SUM(G98:K98)</f>
        <v>0.7142857142857143</v>
      </c>
      <c r="E98" s="91">
        <f>VLOOKUP(C98,'[1]Liste der'!$A$16:$B$41,2,0)</f>
        <v>50</v>
      </c>
      <c r="F98" s="93">
        <f t="shared" si="6"/>
        <v>6000</v>
      </c>
      <c r="G98" s="94"/>
      <c r="H98" s="94">
        <v>0</v>
      </c>
      <c r="I98" s="94"/>
      <c r="J98" s="94"/>
      <c r="K98" s="94">
        <v>0.7142857142857143</v>
      </c>
      <c r="L98" s="95">
        <f>SUM(G98:K98)-D98</f>
        <v>0</v>
      </c>
      <c r="M98" s="95"/>
      <c r="N98" s="19"/>
    </row>
    <row r="99" spans="1:14" x14ac:dyDescent="0.25">
      <c r="A99" s="101"/>
      <c r="B99" s="102"/>
      <c r="C99" s="102"/>
      <c r="D99" s="103">
        <f>SUM(D31:D98)</f>
        <v>77.708333333333314</v>
      </c>
      <c r="E99" s="104" t="s">
        <v>246</v>
      </c>
      <c r="F99" s="105">
        <f>SUM(F31:F98)</f>
        <v>464070</v>
      </c>
      <c r="G99" s="105">
        <f>ROUND(168*SUMPRODUCT(E31:E98,G31:G98),0)</f>
        <v>11520</v>
      </c>
      <c r="H99" s="105">
        <f>ROUND(168*SUMPRODUCT(E31:E98,H31:H98),0)</f>
        <v>367170</v>
      </c>
      <c r="I99" s="105">
        <f>ROUND(168*SUMPRODUCT(E31:E98,I31:I98),0)</f>
        <v>10750</v>
      </c>
      <c r="J99" s="105">
        <f>ROUND(168*SUMPRODUCT(E31:E98,J31:J98),0)</f>
        <v>57680</v>
      </c>
      <c r="K99" s="105">
        <f>ROUND(168*SUMPRODUCT(E31:E98,K31:K98),0)</f>
        <v>16950</v>
      </c>
    </row>
    <row r="101" spans="1:14" x14ac:dyDescent="0.25">
      <c r="B101" s="19">
        <v>0</v>
      </c>
      <c r="E101" s="18">
        <v>4.9341999999999997</v>
      </c>
      <c r="G101" s="177" t="s">
        <v>227</v>
      </c>
      <c r="H101" s="177"/>
      <c r="I101" s="177"/>
      <c r="J101" s="177"/>
      <c r="K101" s="177"/>
    </row>
    <row r="102" spans="1:14" ht="31.5" x14ac:dyDescent="0.25">
      <c r="A102" s="78" t="s">
        <v>316</v>
      </c>
      <c r="B102" s="41" t="s">
        <v>228</v>
      </c>
      <c r="C102" s="41" t="s">
        <v>229</v>
      </c>
      <c r="D102" s="41" t="s">
        <v>227</v>
      </c>
      <c r="E102" s="42" t="s">
        <v>230</v>
      </c>
      <c r="F102" s="42" t="s">
        <v>231</v>
      </c>
      <c r="G102" s="42" t="s">
        <v>232</v>
      </c>
      <c r="H102" s="78" t="s">
        <v>233</v>
      </c>
      <c r="I102" s="78" t="s">
        <v>234</v>
      </c>
      <c r="J102" s="78" t="s">
        <v>235</v>
      </c>
      <c r="K102" s="78" t="s">
        <v>236</v>
      </c>
    </row>
    <row r="103" spans="1:14" x14ac:dyDescent="0.25">
      <c r="A103" s="18">
        <v>1</v>
      </c>
      <c r="B103" s="27" t="s">
        <v>502</v>
      </c>
      <c r="C103" s="19" t="s">
        <v>247</v>
      </c>
      <c r="D103" s="28">
        <f>SUM(G103:K103)</f>
        <v>1.6964285714285714</v>
      </c>
      <c r="E103" s="29">
        <f>VLOOKUP(C103,'[1]Liste der'!$A$16:$B$41,2,0)</f>
        <v>50</v>
      </c>
      <c r="F103" s="29">
        <f t="shared" ref="F103:F116" si="7">168*E103*D103</f>
        <v>14250</v>
      </c>
      <c r="G103" s="43">
        <v>0.5</v>
      </c>
      <c r="H103" s="44">
        <v>0.5</v>
      </c>
      <c r="I103" s="44">
        <v>0.6964285714285714</v>
      </c>
      <c r="J103" s="44"/>
      <c r="K103" s="44"/>
      <c r="L103" s="22">
        <f t="shared" ref="L103:L121" si="8">SUM(G103:K103)-D103</f>
        <v>0</v>
      </c>
    </row>
    <row r="104" spans="1:14" x14ac:dyDescent="0.25">
      <c r="A104" s="18">
        <v>2</v>
      </c>
      <c r="B104" s="27" t="s">
        <v>503</v>
      </c>
      <c r="C104" s="19" t="s">
        <v>247</v>
      </c>
      <c r="D104" s="28">
        <f t="shared" ref="D104:D121" si="9">SUM(G104:K104)</f>
        <v>2.7976190477190452</v>
      </c>
      <c r="E104" s="29">
        <f>VLOOKUP(C104,'[1]Liste der'!$A$16:$B$41,2,0)</f>
        <v>50</v>
      </c>
      <c r="F104" s="29">
        <f t="shared" si="7"/>
        <v>23500.00000083998</v>
      </c>
      <c r="G104" s="43">
        <v>1.5952380952380953</v>
      </c>
      <c r="H104" s="44"/>
      <c r="I104" s="44">
        <v>1.2023809524809499</v>
      </c>
      <c r="J104" s="44"/>
      <c r="K104" s="44"/>
      <c r="L104" s="22">
        <f t="shared" si="8"/>
        <v>0</v>
      </c>
    </row>
    <row r="105" spans="1:14" x14ac:dyDescent="0.25">
      <c r="A105" s="18">
        <v>3</v>
      </c>
      <c r="B105" s="27" t="s">
        <v>504</v>
      </c>
      <c r="C105" s="19" t="s">
        <v>247</v>
      </c>
      <c r="D105" s="28">
        <f t="shared" si="9"/>
        <v>2.8988095238095237</v>
      </c>
      <c r="E105" s="29">
        <f>VLOOKUP(C105,'[1]Liste der'!$A$16:$B$41,2,0)</f>
        <v>50</v>
      </c>
      <c r="F105" s="29">
        <f t="shared" si="7"/>
        <v>24350</v>
      </c>
      <c r="G105" s="43"/>
      <c r="H105" s="44">
        <v>1.6011904761904763</v>
      </c>
      <c r="I105" s="44">
        <v>1.2976190476190477</v>
      </c>
      <c r="J105" s="44"/>
      <c r="K105" s="44"/>
      <c r="L105" s="22">
        <f t="shared" si="8"/>
        <v>0</v>
      </c>
    </row>
    <row r="106" spans="1:14" x14ac:dyDescent="0.25">
      <c r="A106" s="18">
        <v>4</v>
      </c>
      <c r="B106" s="27" t="s">
        <v>505</v>
      </c>
      <c r="C106" s="19" t="s">
        <v>247</v>
      </c>
      <c r="D106" s="28">
        <f t="shared" si="9"/>
        <v>2.2321428571428568</v>
      </c>
      <c r="E106" s="29">
        <f>VLOOKUP(C106,'[1]Liste der'!$A$16:$B$41,2,0)</f>
        <v>50</v>
      </c>
      <c r="F106" s="29">
        <f t="shared" si="7"/>
        <v>18749.999999999996</v>
      </c>
      <c r="G106" s="43"/>
      <c r="H106" s="44"/>
      <c r="I106" s="44">
        <v>1.2023809523809523</v>
      </c>
      <c r="J106" s="44"/>
      <c r="K106" s="44">
        <v>1.0297619047619047</v>
      </c>
      <c r="L106" s="22">
        <f t="shared" si="8"/>
        <v>0</v>
      </c>
    </row>
    <row r="107" spans="1:14" x14ac:dyDescent="0.25">
      <c r="A107" s="18">
        <v>5</v>
      </c>
      <c r="B107" s="27" t="s">
        <v>506</v>
      </c>
      <c r="C107" s="19" t="s">
        <v>247</v>
      </c>
      <c r="D107" s="28">
        <f t="shared" si="9"/>
        <v>2.1071428571438569</v>
      </c>
      <c r="E107" s="29">
        <f>VLOOKUP(C107,'[1]Liste der'!$A$16:$B$41,2,0)</f>
        <v>50</v>
      </c>
      <c r="F107" s="29">
        <f t="shared" si="7"/>
        <v>17700.000000008396</v>
      </c>
      <c r="G107" s="43"/>
      <c r="H107" s="44"/>
      <c r="I107" s="44">
        <v>0.202380952381952</v>
      </c>
      <c r="J107" s="44">
        <v>1.9047619047619047</v>
      </c>
      <c r="K107" s="44"/>
      <c r="L107" s="22">
        <f t="shared" si="8"/>
        <v>0</v>
      </c>
    </row>
    <row r="108" spans="1:14" x14ac:dyDescent="0.25">
      <c r="A108" s="18">
        <v>6</v>
      </c>
      <c r="B108" s="27" t="s">
        <v>507</v>
      </c>
      <c r="C108" s="19" t="s">
        <v>251</v>
      </c>
      <c r="D108" s="28">
        <f>SUM(G108:K108)</f>
        <v>6.9464285714285712</v>
      </c>
      <c r="E108" s="29">
        <f>VLOOKUP(C108,'[1]Liste der'!$A$16:$B$41,2,0)</f>
        <v>35</v>
      </c>
      <c r="F108" s="29">
        <f t="shared" si="7"/>
        <v>40845</v>
      </c>
      <c r="G108" s="43">
        <v>0.6785714285714286</v>
      </c>
      <c r="H108" s="44">
        <v>1.2678571428571428</v>
      </c>
      <c r="I108" s="44">
        <v>5</v>
      </c>
      <c r="J108" s="44"/>
      <c r="K108" s="44"/>
      <c r="L108" s="22">
        <f>SUM(G108:K108)-D108</f>
        <v>0</v>
      </c>
    </row>
    <row r="109" spans="1:14" x14ac:dyDescent="0.25">
      <c r="A109" s="18">
        <v>7</v>
      </c>
      <c r="B109" s="27" t="s">
        <v>508</v>
      </c>
      <c r="C109" s="19" t="s">
        <v>251</v>
      </c>
      <c r="D109" s="28">
        <f t="shared" si="9"/>
        <v>7.0059523809523805</v>
      </c>
      <c r="E109" s="29">
        <f>VLOOKUP(C109,'[1]Liste der'!$A$16:$B$41,2,0)</f>
        <v>35</v>
      </c>
      <c r="F109" s="29">
        <f t="shared" si="7"/>
        <v>41195</v>
      </c>
      <c r="G109" s="43"/>
      <c r="H109" s="44">
        <v>1.8988095238095237</v>
      </c>
      <c r="I109" s="44">
        <v>3.5297619047619047</v>
      </c>
      <c r="J109" s="44">
        <v>0.72023809523809523</v>
      </c>
      <c r="K109" s="44">
        <v>0.8571428571428571</v>
      </c>
      <c r="L109" s="22">
        <f t="shared" si="8"/>
        <v>0</v>
      </c>
    </row>
    <row r="110" spans="1:14" x14ac:dyDescent="0.25">
      <c r="A110" s="18">
        <v>8</v>
      </c>
      <c r="B110" s="27" t="s">
        <v>509</v>
      </c>
      <c r="C110" s="19" t="s">
        <v>251</v>
      </c>
      <c r="D110" s="28">
        <f t="shared" si="9"/>
        <v>6.0059523809523805</v>
      </c>
      <c r="E110" s="29">
        <f>VLOOKUP(C110,'[1]Liste der'!$A$16:$B$41,2,0)</f>
        <v>35</v>
      </c>
      <c r="F110" s="29">
        <f t="shared" si="7"/>
        <v>35315</v>
      </c>
      <c r="G110" s="43"/>
      <c r="H110" s="44">
        <v>2.2976190476190474</v>
      </c>
      <c r="I110" s="44">
        <v>2.6964285714285716</v>
      </c>
      <c r="J110" s="44">
        <v>1.0119047619047619</v>
      </c>
      <c r="K110" s="44"/>
      <c r="L110" s="22">
        <f t="shared" si="8"/>
        <v>0</v>
      </c>
    </row>
    <row r="111" spans="1:14" x14ac:dyDescent="0.25">
      <c r="A111" s="18">
        <v>9</v>
      </c>
      <c r="B111" s="27" t="s">
        <v>510</v>
      </c>
      <c r="C111" s="19" t="s">
        <v>251</v>
      </c>
      <c r="D111" s="28">
        <f t="shared" si="9"/>
        <v>1</v>
      </c>
      <c r="E111" s="29">
        <f>VLOOKUP(C111,'[1]Liste der'!$A$16:$B$41,2,0)</f>
        <v>35</v>
      </c>
      <c r="F111" s="29">
        <f t="shared" si="7"/>
        <v>5880</v>
      </c>
      <c r="G111" s="43"/>
      <c r="H111" s="44"/>
      <c r="I111" s="44"/>
      <c r="J111" s="44"/>
      <c r="K111" s="44">
        <v>1</v>
      </c>
      <c r="L111" s="22">
        <f t="shared" si="8"/>
        <v>0</v>
      </c>
    </row>
    <row r="112" spans="1:14" x14ac:dyDescent="0.25">
      <c r="A112" s="18">
        <v>10</v>
      </c>
      <c r="B112" s="27" t="s">
        <v>511</v>
      </c>
      <c r="C112" s="19" t="s">
        <v>255</v>
      </c>
      <c r="D112" s="28">
        <f t="shared" si="9"/>
        <v>1.5</v>
      </c>
      <c r="E112" s="29">
        <f>VLOOKUP(C112,'[1]Liste der'!$A$16:$B$41,2,0)</f>
        <v>35</v>
      </c>
      <c r="F112" s="29">
        <f t="shared" si="7"/>
        <v>8820</v>
      </c>
      <c r="G112" s="43">
        <v>1.5</v>
      </c>
      <c r="H112" s="44"/>
      <c r="I112" s="44"/>
      <c r="J112" s="44"/>
      <c r="K112" s="44"/>
      <c r="L112" s="22">
        <f t="shared" si="8"/>
        <v>0</v>
      </c>
    </row>
    <row r="113" spans="1:12" x14ac:dyDescent="0.25">
      <c r="A113" s="18">
        <v>11</v>
      </c>
      <c r="B113" s="27" t="s">
        <v>512</v>
      </c>
      <c r="C113" s="19" t="s">
        <v>249</v>
      </c>
      <c r="D113" s="28">
        <f t="shared" si="9"/>
        <v>1.0357142857142858</v>
      </c>
      <c r="E113" s="29">
        <f>VLOOKUP(C113,'[1]Liste der'!$A$16:$B$41,2,0)</f>
        <v>25</v>
      </c>
      <c r="F113" s="29">
        <f t="shared" si="7"/>
        <v>4350</v>
      </c>
      <c r="G113" s="43"/>
      <c r="H113" s="44"/>
      <c r="I113" s="44"/>
      <c r="J113" s="44"/>
      <c r="K113" s="44">
        <v>1.0357142857142858</v>
      </c>
      <c r="L113" s="22">
        <f t="shared" si="8"/>
        <v>0</v>
      </c>
    </row>
    <row r="114" spans="1:12" x14ac:dyDescent="0.25">
      <c r="A114" s="18">
        <v>12</v>
      </c>
      <c r="B114" s="27" t="s">
        <v>513</v>
      </c>
      <c r="C114" s="19" t="s">
        <v>249</v>
      </c>
      <c r="D114" s="28">
        <f t="shared" si="9"/>
        <v>0.10119047619047619</v>
      </c>
      <c r="E114" s="29">
        <f>VLOOKUP(C114,'[1]Liste der'!$A$16:$B$41,2,0)</f>
        <v>25</v>
      </c>
      <c r="F114" s="29">
        <f t="shared" si="7"/>
        <v>425</v>
      </c>
      <c r="G114" s="43"/>
      <c r="H114" s="44"/>
      <c r="I114" s="44"/>
      <c r="J114" s="44">
        <v>0.10119047619047619</v>
      </c>
      <c r="K114" s="44"/>
      <c r="L114" s="22">
        <f t="shared" si="8"/>
        <v>0</v>
      </c>
    </row>
    <row r="115" spans="1:12" x14ac:dyDescent="0.25">
      <c r="A115" s="18">
        <v>13</v>
      </c>
      <c r="B115" s="27" t="s">
        <v>514</v>
      </c>
      <c r="C115" s="19" t="s">
        <v>250</v>
      </c>
      <c r="D115" s="28">
        <f t="shared" si="9"/>
        <v>0.10119047619047619</v>
      </c>
      <c r="E115" s="29">
        <f>VLOOKUP(C115,'[1]Liste der'!$A$16:$B$41,2,0)</f>
        <v>25</v>
      </c>
      <c r="F115" s="29">
        <f t="shared" si="7"/>
        <v>425</v>
      </c>
      <c r="G115" s="43"/>
      <c r="H115" s="44"/>
      <c r="I115" s="44">
        <v>0.10119047619047619</v>
      </c>
      <c r="J115" s="44"/>
      <c r="K115" s="44"/>
      <c r="L115" s="22">
        <f t="shared" si="8"/>
        <v>0</v>
      </c>
    </row>
    <row r="116" spans="1:12" x14ac:dyDescent="0.25">
      <c r="A116" s="18">
        <v>14</v>
      </c>
      <c r="B116" s="27" t="s">
        <v>515</v>
      </c>
      <c r="C116" s="19" t="s">
        <v>250</v>
      </c>
      <c r="D116" s="28">
        <f t="shared" si="9"/>
        <v>0.20833333333333334</v>
      </c>
      <c r="E116" s="29">
        <f>VLOOKUP(C116,'[1]Liste der'!$A$16:$B$41,2,0)</f>
        <v>25</v>
      </c>
      <c r="F116" s="29">
        <f t="shared" si="7"/>
        <v>875</v>
      </c>
      <c r="G116" s="43"/>
      <c r="H116" s="44"/>
      <c r="I116" s="44">
        <v>0.20833333333333334</v>
      </c>
      <c r="J116" s="44"/>
      <c r="K116" s="44"/>
      <c r="L116" s="22">
        <f t="shared" si="8"/>
        <v>0</v>
      </c>
    </row>
    <row r="117" spans="1:12" x14ac:dyDescent="0.25">
      <c r="A117" s="18">
        <v>15</v>
      </c>
      <c r="B117" s="27" t="s">
        <v>516</v>
      </c>
      <c r="C117" s="19" t="s">
        <v>249</v>
      </c>
      <c r="D117" s="28">
        <f t="shared" si="9"/>
        <v>0.90476190476190477</v>
      </c>
      <c r="E117" s="29">
        <f>VLOOKUP(C117,'[1]Liste der'!$A$16:$B$41,2,0)</f>
        <v>25</v>
      </c>
      <c r="F117" s="29">
        <f>168*E117*D117</f>
        <v>3800</v>
      </c>
      <c r="G117" s="43"/>
      <c r="H117" s="44"/>
      <c r="I117" s="44"/>
      <c r="J117" s="44">
        <v>0.90476190476190477</v>
      </c>
      <c r="K117" s="44"/>
      <c r="L117" s="22">
        <f t="shared" si="8"/>
        <v>0</v>
      </c>
    </row>
    <row r="118" spans="1:12" x14ac:dyDescent="0.25">
      <c r="A118" s="18">
        <v>16</v>
      </c>
      <c r="B118" s="27" t="s">
        <v>517</v>
      </c>
      <c r="C118" s="19" t="s">
        <v>249</v>
      </c>
      <c r="D118" s="28">
        <f t="shared" si="9"/>
        <v>6.7500000000000018</v>
      </c>
      <c r="E118" s="29">
        <f>VLOOKUP(C118,'[1]Liste der'!$A$16:$B$41,2,0)</f>
        <v>25</v>
      </c>
      <c r="F118" s="29">
        <f>168*E118*D118</f>
        <v>28350.000000000007</v>
      </c>
      <c r="G118" s="43"/>
      <c r="H118" s="44">
        <v>2.2380952380952399</v>
      </c>
      <c r="I118" s="44">
        <v>4.5119047619047619</v>
      </c>
      <c r="J118" s="44"/>
      <c r="K118" s="44"/>
      <c r="L118" s="22">
        <f t="shared" si="8"/>
        <v>0</v>
      </c>
    </row>
    <row r="119" spans="1:12" x14ac:dyDescent="0.25">
      <c r="A119" s="18">
        <v>17</v>
      </c>
      <c r="B119" s="27" t="s">
        <v>518</v>
      </c>
      <c r="C119" s="19" t="s">
        <v>249</v>
      </c>
      <c r="D119" s="28">
        <f t="shared" si="9"/>
        <v>6.6785714285714288</v>
      </c>
      <c r="E119" s="29">
        <f>VLOOKUP(C119,'[1]Liste der'!$A$16:$B$41,2,0)</f>
        <v>25</v>
      </c>
      <c r="F119" s="29">
        <f>168*E119*D119</f>
        <v>28050</v>
      </c>
      <c r="G119" s="43"/>
      <c r="H119" s="44"/>
      <c r="I119" s="44">
        <v>6.6785714285714288</v>
      </c>
      <c r="J119" s="44"/>
      <c r="K119" s="44"/>
    </row>
    <row r="120" spans="1:12" x14ac:dyDescent="0.25">
      <c r="A120" s="18">
        <v>18</v>
      </c>
      <c r="B120" s="27" t="s">
        <v>519</v>
      </c>
      <c r="C120" s="19" t="s">
        <v>249</v>
      </c>
      <c r="D120" s="28">
        <f t="shared" si="9"/>
        <v>5.7559523809523814</v>
      </c>
      <c r="E120" s="29">
        <f>VLOOKUP(C120,'[1]Liste der'!$A$16:$B$41,2,0)</f>
        <v>25</v>
      </c>
      <c r="F120" s="29">
        <f>168*E120*D120</f>
        <v>24175</v>
      </c>
      <c r="G120" s="43"/>
      <c r="H120" s="44"/>
      <c r="I120" s="44">
        <v>5.7559523809523814</v>
      </c>
      <c r="J120" s="44"/>
      <c r="K120" s="44"/>
      <c r="L120" s="22">
        <f t="shared" si="8"/>
        <v>0</v>
      </c>
    </row>
    <row r="121" spans="1:12" x14ac:dyDescent="0.25">
      <c r="A121" s="18">
        <v>19</v>
      </c>
      <c r="B121" s="27" t="s">
        <v>520</v>
      </c>
      <c r="C121" s="19" t="s">
        <v>249</v>
      </c>
      <c r="D121" s="28">
        <f t="shared" si="9"/>
        <v>22.00595238095238</v>
      </c>
      <c r="E121" s="29">
        <f>VLOOKUP(C121,'[1]Liste der'!$A$16:$B$41,2,0)</f>
        <v>25</v>
      </c>
      <c r="F121" s="29">
        <f>168*E121*D121</f>
        <v>92425</v>
      </c>
      <c r="G121" s="43"/>
      <c r="H121" s="44"/>
      <c r="I121" s="44">
        <v>22.00595238095238</v>
      </c>
      <c r="J121" s="44"/>
      <c r="K121" s="44"/>
      <c r="L121" s="22">
        <f t="shared" si="8"/>
        <v>0</v>
      </c>
    </row>
    <row r="122" spans="1:12" x14ac:dyDescent="0.25">
      <c r="A122" s="45"/>
      <c r="B122" s="46"/>
      <c r="C122" s="46"/>
      <c r="D122" s="106">
        <f>SUM(D103:D121)</f>
        <v>77.732142857243844</v>
      </c>
      <c r="E122" s="85" t="s">
        <v>246</v>
      </c>
      <c r="F122" s="88">
        <f>SUM(F103:F121)</f>
        <v>413480.00000084838</v>
      </c>
      <c r="G122" s="88">
        <f>ROUND(168*SUMPRODUCT(E103:E121,G103:G121),0)</f>
        <v>30410</v>
      </c>
      <c r="H122" s="88">
        <f>ROUND(168*SUMPRODUCT(E103:E121,H103:H121),0)</f>
        <v>59180</v>
      </c>
      <c r="I122" s="88">
        <f>ROUND(168*SUMPRODUCT(E103:E121,I103:I121),0)</f>
        <v>269560</v>
      </c>
      <c r="J122" s="88">
        <f>ROUND(168*SUMPRODUCT(E103:E121,J103:J121),0)</f>
        <v>30410</v>
      </c>
      <c r="K122" s="88">
        <f>ROUND(168*SUMPRODUCT(E103:E121,K103:K121),0)</f>
        <v>23920</v>
      </c>
    </row>
    <row r="123" spans="1:12" x14ac:dyDescent="0.25">
      <c r="F123" s="44">
        <f>E101*F122</f>
        <v>2040193.0160041859</v>
      </c>
    </row>
    <row r="124" spans="1:12" x14ac:dyDescent="0.25">
      <c r="A124" s="78" t="s">
        <v>327</v>
      </c>
      <c r="B124" s="47">
        <v>0</v>
      </c>
      <c r="C124" s="47"/>
      <c r="D124" s="47"/>
      <c r="E124" s="48"/>
      <c r="F124" s="48"/>
      <c r="G124" s="180" t="s">
        <v>227</v>
      </c>
      <c r="H124" s="180"/>
      <c r="I124" s="180"/>
      <c r="J124" s="180"/>
      <c r="K124" s="180"/>
    </row>
    <row r="125" spans="1:12" ht="32.25" thickBot="1" x14ac:dyDescent="0.3">
      <c r="A125" s="48"/>
      <c r="B125" s="41" t="s">
        <v>228</v>
      </c>
      <c r="C125" s="41" t="s">
        <v>229</v>
      </c>
      <c r="D125" s="41" t="s">
        <v>227</v>
      </c>
      <c r="E125" s="42" t="s">
        <v>230</v>
      </c>
      <c r="F125" s="42" t="s">
        <v>231</v>
      </c>
      <c r="G125" s="42" t="s">
        <v>232</v>
      </c>
      <c r="H125" s="78" t="s">
        <v>233</v>
      </c>
      <c r="I125" s="78" t="s">
        <v>234</v>
      </c>
      <c r="J125" s="78" t="s">
        <v>235</v>
      </c>
      <c r="K125" s="78" t="s">
        <v>236</v>
      </c>
    </row>
    <row r="126" spans="1:12" ht="16.5" thickBot="1" x14ac:dyDescent="0.3">
      <c r="A126" s="18">
        <v>1</v>
      </c>
      <c r="B126" s="27" t="s">
        <v>521</v>
      </c>
      <c r="C126" s="50" t="s">
        <v>247</v>
      </c>
      <c r="D126" s="28">
        <f>SUM(G126:K126)</f>
        <v>2</v>
      </c>
      <c r="E126" s="29">
        <f>VLOOKUP(C126,'[1]Liste der'!$A$16:$B$41,2,0)</f>
        <v>50</v>
      </c>
      <c r="F126" s="29">
        <f>168*E126*D126</f>
        <v>16800</v>
      </c>
      <c r="G126" s="51"/>
      <c r="H126" s="51"/>
      <c r="I126" s="51"/>
      <c r="J126" s="51">
        <v>2</v>
      </c>
      <c r="K126" s="51"/>
    </row>
    <row r="127" spans="1:12" ht="16.5" thickBot="1" x14ac:dyDescent="0.3">
      <c r="A127" s="18">
        <v>2</v>
      </c>
      <c r="B127" s="27" t="s">
        <v>522</v>
      </c>
      <c r="C127" s="50" t="s">
        <v>248</v>
      </c>
      <c r="D127" s="28">
        <f t="shared" ref="D127:D148" si="10">SUM(G127:K127)</f>
        <v>8</v>
      </c>
      <c r="E127" s="29">
        <f>VLOOKUP(C127,'[1]Liste der'!$A$16:$B$41,2,0)</f>
        <v>50</v>
      </c>
      <c r="F127" s="29">
        <f t="shared" ref="F127:F147" si="11">168*E127*D127</f>
        <v>67200</v>
      </c>
      <c r="G127" s="51"/>
      <c r="H127" s="51"/>
      <c r="I127" s="51"/>
      <c r="J127" s="51">
        <v>8</v>
      </c>
      <c r="K127" s="51"/>
    </row>
    <row r="128" spans="1:12" ht="16.5" thickBot="1" x14ac:dyDescent="0.3">
      <c r="A128" s="18">
        <v>3</v>
      </c>
      <c r="B128" s="27" t="s">
        <v>523</v>
      </c>
      <c r="C128" s="50" t="s">
        <v>247</v>
      </c>
      <c r="D128" s="28">
        <f t="shared" si="10"/>
        <v>0.25</v>
      </c>
      <c r="E128" s="29">
        <f>VLOOKUP(C128,'[1]Liste der'!$A$16:$B$41,2,0)</f>
        <v>50</v>
      </c>
      <c r="F128" s="29">
        <f t="shared" si="11"/>
        <v>2100</v>
      </c>
      <c r="G128" s="51"/>
      <c r="H128" s="51"/>
      <c r="I128" s="51"/>
      <c r="J128" s="51">
        <v>0.25</v>
      </c>
      <c r="K128" s="51"/>
    </row>
    <row r="129" spans="1:11" ht="16.5" thickBot="1" x14ac:dyDescent="0.3">
      <c r="A129" s="18">
        <v>4</v>
      </c>
      <c r="B129" s="27" t="s">
        <v>524</v>
      </c>
      <c r="C129" s="50" t="s">
        <v>247</v>
      </c>
      <c r="D129" s="28">
        <f t="shared" si="10"/>
        <v>1</v>
      </c>
      <c r="E129" s="29">
        <f>VLOOKUP(C129,'[1]Liste der'!$A$16:$B$41,2,0)</f>
        <v>50</v>
      </c>
      <c r="F129" s="29">
        <f t="shared" si="11"/>
        <v>8400</v>
      </c>
      <c r="G129" s="51"/>
      <c r="H129" s="51"/>
      <c r="I129" s="51"/>
      <c r="J129" s="51"/>
      <c r="K129" s="51">
        <v>1</v>
      </c>
    </row>
    <row r="130" spans="1:11" ht="16.5" thickBot="1" x14ac:dyDescent="0.3">
      <c r="A130" s="18">
        <v>5</v>
      </c>
      <c r="B130" s="27" t="s">
        <v>525</v>
      </c>
      <c r="C130" s="50" t="s">
        <v>248</v>
      </c>
      <c r="D130" s="28">
        <f t="shared" si="10"/>
        <v>2</v>
      </c>
      <c r="E130" s="29">
        <f>VLOOKUP(C130,'[1]Liste der'!$A$16:$B$41,2,0)</f>
        <v>50</v>
      </c>
      <c r="F130" s="29">
        <f t="shared" si="11"/>
        <v>16800</v>
      </c>
      <c r="G130" s="51">
        <v>1</v>
      </c>
      <c r="H130" s="51"/>
      <c r="I130" s="51"/>
      <c r="J130" s="51">
        <v>1</v>
      </c>
      <c r="K130" s="51"/>
    </row>
    <row r="131" spans="1:11" ht="16.5" thickBot="1" x14ac:dyDescent="0.3">
      <c r="A131" s="18">
        <v>6</v>
      </c>
      <c r="B131" s="27" t="s">
        <v>526</v>
      </c>
      <c r="C131" s="50" t="s">
        <v>248</v>
      </c>
      <c r="D131" s="28">
        <f t="shared" si="10"/>
        <v>1</v>
      </c>
      <c r="E131" s="29">
        <f>VLOOKUP(C131,'[1]Liste der'!$A$16:$B$41,2,0)</f>
        <v>50</v>
      </c>
      <c r="F131" s="29">
        <f t="shared" si="11"/>
        <v>8400</v>
      </c>
      <c r="G131" s="51"/>
      <c r="H131" s="51"/>
      <c r="I131" s="51"/>
      <c r="J131" s="51">
        <v>1</v>
      </c>
      <c r="K131" s="51"/>
    </row>
    <row r="132" spans="1:11" ht="16.5" thickBot="1" x14ac:dyDescent="0.3">
      <c r="A132" s="18">
        <v>7</v>
      </c>
      <c r="B132" s="27" t="s">
        <v>527</v>
      </c>
      <c r="C132" s="50" t="s">
        <v>247</v>
      </c>
      <c r="D132" s="28">
        <f t="shared" si="10"/>
        <v>2</v>
      </c>
      <c r="E132" s="29">
        <f>VLOOKUP(C132,'[1]Liste der'!$A$16:$B$41,2,0)</f>
        <v>50</v>
      </c>
      <c r="F132" s="29">
        <f t="shared" si="11"/>
        <v>16800</v>
      </c>
      <c r="G132" s="51">
        <v>1</v>
      </c>
      <c r="H132" s="51"/>
      <c r="I132" s="51"/>
      <c r="J132" s="51">
        <v>1</v>
      </c>
      <c r="K132" s="51"/>
    </row>
    <row r="133" spans="1:11" ht="16.5" thickBot="1" x14ac:dyDescent="0.3">
      <c r="A133" s="18">
        <v>8</v>
      </c>
      <c r="B133" s="27" t="s">
        <v>528</v>
      </c>
      <c r="C133" s="50" t="s">
        <v>251</v>
      </c>
      <c r="D133" s="28">
        <f t="shared" si="10"/>
        <v>2</v>
      </c>
      <c r="E133" s="29">
        <f>VLOOKUP(C133,'[1]Liste der'!$A$16:$B$41,2,0)</f>
        <v>35</v>
      </c>
      <c r="F133" s="29">
        <f t="shared" si="11"/>
        <v>11760</v>
      </c>
      <c r="G133" s="51"/>
      <c r="H133" s="51"/>
      <c r="I133" s="51"/>
      <c r="J133" s="51">
        <v>2</v>
      </c>
      <c r="K133" s="51"/>
    </row>
    <row r="134" spans="1:11" ht="16.5" thickBot="1" x14ac:dyDescent="0.3">
      <c r="A134" s="18">
        <v>9</v>
      </c>
      <c r="B134" s="27" t="s">
        <v>529</v>
      </c>
      <c r="C134" s="50" t="s">
        <v>251</v>
      </c>
      <c r="D134" s="28">
        <f t="shared" si="10"/>
        <v>2</v>
      </c>
      <c r="E134" s="29">
        <f>VLOOKUP(C134,'[1]Liste der'!$A$16:$B$41,2,0)</f>
        <v>35</v>
      </c>
      <c r="F134" s="29">
        <f t="shared" si="11"/>
        <v>11760</v>
      </c>
      <c r="G134" s="51">
        <v>0.5</v>
      </c>
      <c r="H134" s="51"/>
      <c r="I134" s="51"/>
      <c r="J134" s="51">
        <v>1.5</v>
      </c>
      <c r="K134" s="51"/>
    </row>
    <row r="135" spans="1:11" ht="16.5" thickBot="1" x14ac:dyDescent="0.3">
      <c r="A135" s="18">
        <v>10</v>
      </c>
      <c r="B135" s="27" t="s">
        <v>530</v>
      </c>
      <c r="C135" s="50" t="s">
        <v>251</v>
      </c>
      <c r="D135" s="28">
        <f t="shared" si="10"/>
        <v>1</v>
      </c>
      <c r="E135" s="29">
        <f>VLOOKUP(C135,'[1]Liste der'!$A$16:$B$41,2,0)</f>
        <v>35</v>
      </c>
      <c r="F135" s="29">
        <f t="shared" si="11"/>
        <v>5880</v>
      </c>
      <c r="G135" s="51">
        <v>0.5</v>
      </c>
      <c r="H135" s="51"/>
      <c r="I135" s="51"/>
      <c r="J135" s="51">
        <v>0.5</v>
      </c>
      <c r="K135" s="51"/>
    </row>
    <row r="136" spans="1:11" ht="16.5" thickBot="1" x14ac:dyDescent="0.3">
      <c r="A136" s="18">
        <v>11</v>
      </c>
      <c r="B136" s="27" t="s">
        <v>531</v>
      </c>
      <c r="C136" s="50" t="s">
        <v>255</v>
      </c>
      <c r="D136" s="28">
        <f t="shared" si="10"/>
        <v>2</v>
      </c>
      <c r="E136" s="29">
        <f>VLOOKUP(C136,'[1]Liste der'!$A$16:$B$41,2,0)</f>
        <v>35</v>
      </c>
      <c r="F136" s="29">
        <f t="shared" si="11"/>
        <v>11760</v>
      </c>
      <c r="G136" s="51">
        <v>0.5</v>
      </c>
      <c r="H136" s="51"/>
      <c r="I136" s="51"/>
      <c r="J136" s="51">
        <v>1.5</v>
      </c>
      <c r="K136" s="51"/>
    </row>
    <row r="137" spans="1:11" ht="16.5" thickBot="1" x14ac:dyDescent="0.3">
      <c r="A137" s="18">
        <v>12</v>
      </c>
      <c r="B137" s="27" t="s">
        <v>532</v>
      </c>
      <c r="C137" s="50" t="s">
        <v>255</v>
      </c>
      <c r="D137" s="28">
        <f t="shared" si="10"/>
        <v>1</v>
      </c>
      <c r="E137" s="29">
        <f>VLOOKUP(C137,'[1]Liste der'!$A$16:$B$41,2,0)</f>
        <v>35</v>
      </c>
      <c r="F137" s="29">
        <f t="shared" si="11"/>
        <v>5880</v>
      </c>
      <c r="G137" s="51">
        <v>0.5</v>
      </c>
      <c r="H137" s="51"/>
      <c r="I137" s="51"/>
      <c r="J137" s="51">
        <v>0.5</v>
      </c>
      <c r="K137" s="51"/>
    </row>
    <row r="138" spans="1:11" ht="16.5" thickBot="1" x14ac:dyDescent="0.3">
      <c r="A138" s="18">
        <v>13</v>
      </c>
      <c r="B138" s="27" t="s">
        <v>533</v>
      </c>
      <c r="C138" s="50" t="s">
        <v>256</v>
      </c>
      <c r="D138" s="28">
        <f t="shared" si="10"/>
        <v>3</v>
      </c>
      <c r="E138" s="29">
        <f>VLOOKUP(C138,'[1]Liste der'!$A$16:$B$41,2,0)</f>
        <v>35</v>
      </c>
      <c r="F138" s="29">
        <f t="shared" si="11"/>
        <v>17640</v>
      </c>
      <c r="G138" s="51"/>
      <c r="H138" s="51"/>
      <c r="I138" s="51"/>
      <c r="J138" s="51">
        <v>3</v>
      </c>
      <c r="K138" s="51"/>
    </row>
    <row r="139" spans="1:11" ht="16.5" thickBot="1" x14ac:dyDescent="0.3">
      <c r="A139" s="18">
        <v>14</v>
      </c>
      <c r="B139" s="27" t="s">
        <v>534</v>
      </c>
      <c r="C139" s="50" t="s">
        <v>255</v>
      </c>
      <c r="D139" s="28">
        <f t="shared" si="10"/>
        <v>2</v>
      </c>
      <c r="E139" s="29">
        <f>VLOOKUP(C139,'[1]Liste der'!$A$16:$B$41,2,0)</f>
        <v>35</v>
      </c>
      <c r="F139" s="29">
        <f t="shared" si="11"/>
        <v>11760</v>
      </c>
      <c r="G139" s="51"/>
      <c r="H139" s="51"/>
      <c r="I139" s="51"/>
      <c r="J139" s="51">
        <v>2</v>
      </c>
      <c r="K139" s="51"/>
    </row>
    <row r="140" spans="1:11" ht="16.5" thickBot="1" x14ac:dyDescent="0.3">
      <c r="A140" s="18">
        <v>15</v>
      </c>
      <c r="B140" s="27" t="s">
        <v>535</v>
      </c>
      <c r="C140" s="50" t="s">
        <v>256</v>
      </c>
      <c r="D140" s="28">
        <f t="shared" si="10"/>
        <v>1</v>
      </c>
      <c r="E140" s="29">
        <f>VLOOKUP(C140,'[1]Liste der'!$A$16:$B$41,2,0)</f>
        <v>35</v>
      </c>
      <c r="F140" s="29">
        <f t="shared" si="11"/>
        <v>5880</v>
      </c>
      <c r="G140" s="51"/>
      <c r="H140" s="51"/>
      <c r="I140" s="51"/>
      <c r="J140" s="51">
        <v>1</v>
      </c>
      <c r="K140" s="51"/>
    </row>
    <row r="141" spans="1:11" ht="16.5" thickBot="1" x14ac:dyDescent="0.3">
      <c r="A141" s="18">
        <v>16</v>
      </c>
      <c r="B141" s="27" t="s">
        <v>536</v>
      </c>
      <c r="C141" s="50" t="s">
        <v>249</v>
      </c>
      <c r="D141" s="28">
        <f t="shared" si="10"/>
        <v>2</v>
      </c>
      <c r="E141" s="29">
        <f>VLOOKUP(C141,'[1]Liste der'!$A$16:$B$41,2,0)</f>
        <v>25</v>
      </c>
      <c r="F141" s="29">
        <f t="shared" si="11"/>
        <v>8400</v>
      </c>
      <c r="G141" s="51">
        <v>0.5</v>
      </c>
      <c r="H141" s="51"/>
      <c r="I141" s="51"/>
      <c r="J141" s="51">
        <v>1.5</v>
      </c>
      <c r="K141" s="51"/>
    </row>
    <row r="142" spans="1:11" ht="16.5" thickBot="1" x14ac:dyDescent="0.3">
      <c r="A142" s="18">
        <v>17</v>
      </c>
      <c r="B142" s="27" t="s">
        <v>537</v>
      </c>
      <c r="C142" s="50" t="s">
        <v>249</v>
      </c>
      <c r="D142" s="28">
        <f t="shared" si="10"/>
        <v>2</v>
      </c>
      <c r="E142" s="29">
        <f>VLOOKUP(C142,'[1]Liste der'!$A$16:$B$41,2,0)</f>
        <v>25</v>
      </c>
      <c r="F142" s="29">
        <f t="shared" si="11"/>
        <v>8400</v>
      </c>
      <c r="G142" s="51"/>
      <c r="H142" s="51"/>
      <c r="I142" s="51"/>
      <c r="J142" s="51"/>
      <c r="K142" s="51">
        <v>2</v>
      </c>
    </row>
    <row r="143" spans="1:11" ht="16.5" thickBot="1" x14ac:dyDescent="0.3">
      <c r="A143" s="18">
        <v>18</v>
      </c>
      <c r="B143" s="27" t="s">
        <v>538</v>
      </c>
      <c r="C143" s="50" t="s">
        <v>249</v>
      </c>
      <c r="D143" s="28">
        <f t="shared" si="10"/>
        <v>2</v>
      </c>
      <c r="E143" s="29">
        <f>VLOOKUP(C143,'[1]Liste der'!$A$16:$B$41,2,0)</f>
        <v>25</v>
      </c>
      <c r="F143" s="29">
        <f t="shared" si="11"/>
        <v>8400</v>
      </c>
      <c r="G143" s="51">
        <v>0.5</v>
      </c>
      <c r="H143" s="51"/>
      <c r="I143" s="51"/>
      <c r="J143" s="51">
        <v>1.5</v>
      </c>
      <c r="K143" s="51"/>
    </row>
    <row r="144" spans="1:11" ht="16.5" thickBot="1" x14ac:dyDescent="0.3">
      <c r="A144" s="18">
        <v>19</v>
      </c>
      <c r="B144" s="27" t="s">
        <v>539</v>
      </c>
      <c r="C144" s="50" t="s">
        <v>249</v>
      </c>
      <c r="D144" s="28">
        <f t="shared" si="10"/>
        <v>1.5</v>
      </c>
      <c r="E144" s="29">
        <f>VLOOKUP(C144,'[1]Liste der'!$A$16:$B$41,2,0)</f>
        <v>25</v>
      </c>
      <c r="F144" s="29">
        <f t="shared" si="11"/>
        <v>6300</v>
      </c>
      <c r="G144" s="51">
        <v>0.5</v>
      </c>
      <c r="H144" s="51"/>
      <c r="I144" s="51"/>
      <c r="J144" s="51">
        <v>0.5</v>
      </c>
      <c r="K144" s="51">
        <v>0.5</v>
      </c>
    </row>
    <row r="145" spans="1:13" ht="16.5" thickBot="1" x14ac:dyDescent="0.3">
      <c r="A145" s="18">
        <v>20</v>
      </c>
      <c r="B145" s="27" t="s">
        <v>540</v>
      </c>
      <c r="C145" s="50" t="s">
        <v>254</v>
      </c>
      <c r="D145" s="28">
        <f t="shared" si="10"/>
        <v>15</v>
      </c>
      <c r="E145" s="29">
        <f>VLOOKUP(C145,'[1]Liste der'!$A$16:$B$41,2,0)</f>
        <v>15</v>
      </c>
      <c r="F145" s="29">
        <f t="shared" si="11"/>
        <v>37800</v>
      </c>
      <c r="G145" s="51"/>
      <c r="H145" s="51"/>
      <c r="I145" s="51"/>
      <c r="J145" s="51">
        <v>15</v>
      </c>
      <c r="K145" s="51"/>
    </row>
    <row r="146" spans="1:13" ht="16.5" thickBot="1" x14ac:dyDescent="0.3">
      <c r="A146" s="18">
        <v>21</v>
      </c>
      <c r="B146" s="27" t="s">
        <v>541</v>
      </c>
      <c r="C146" s="50" t="s">
        <v>254</v>
      </c>
      <c r="D146" s="28">
        <f t="shared" si="10"/>
        <v>15</v>
      </c>
      <c r="E146" s="29">
        <f>VLOOKUP(C146,'[1]Liste der'!$A$16:$B$41,2,0)</f>
        <v>15</v>
      </c>
      <c r="F146" s="29">
        <f t="shared" si="11"/>
        <v>37800</v>
      </c>
      <c r="G146" s="51"/>
      <c r="H146" s="51"/>
      <c r="I146" s="51"/>
      <c r="J146" s="51">
        <v>15</v>
      </c>
      <c r="K146" s="51"/>
    </row>
    <row r="147" spans="1:13" ht="16.5" thickBot="1" x14ac:dyDescent="0.3">
      <c r="A147" s="18">
        <v>22</v>
      </c>
      <c r="B147" s="27" t="s">
        <v>542</v>
      </c>
      <c r="C147" s="50" t="s">
        <v>254</v>
      </c>
      <c r="D147" s="28">
        <f t="shared" si="10"/>
        <v>15</v>
      </c>
      <c r="E147" s="29">
        <f>VLOOKUP(C147,'[1]Liste der'!$A$16:$B$41,2,0)</f>
        <v>15</v>
      </c>
      <c r="F147" s="29">
        <f t="shared" si="11"/>
        <v>37800</v>
      </c>
      <c r="G147" s="51"/>
      <c r="H147" s="51"/>
      <c r="I147" s="51"/>
      <c r="J147" s="51">
        <v>15</v>
      </c>
      <c r="K147" s="51"/>
    </row>
    <row r="148" spans="1:13" ht="16.5" thickBot="1" x14ac:dyDescent="0.3">
      <c r="A148" s="18">
        <v>23</v>
      </c>
      <c r="B148" s="27" t="s">
        <v>543</v>
      </c>
      <c r="C148" s="50" t="s">
        <v>254</v>
      </c>
      <c r="D148" s="28">
        <f t="shared" si="10"/>
        <v>15</v>
      </c>
      <c r="E148" s="29">
        <f>VLOOKUP(C148,'[1]Liste der'!$A$16:$B$41,2,0)</f>
        <v>15</v>
      </c>
      <c r="F148" s="29">
        <f>168*E148*D148</f>
        <v>37800</v>
      </c>
      <c r="G148" s="51"/>
      <c r="H148" s="51"/>
      <c r="I148" s="51"/>
      <c r="J148" s="51">
        <v>15</v>
      </c>
      <c r="K148" s="51"/>
    </row>
    <row r="149" spans="1:13" x14ac:dyDescent="0.25">
      <c r="A149" s="45"/>
      <c r="B149" s="46"/>
      <c r="C149" s="46"/>
      <c r="D149" s="106">
        <f>SUM(D126:D148)</f>
        <v>97.75</v>
      </c>
      <c r="E149" s="85" t="s">
        <v>246</v>
      </c>
      <c r="F149" s="88">
        <f>SUM(F126:F148)</f>
        <v>401520</v>
      </c>
      <c r="G149" s="88">
        <f>ROUND(168*SUMPRODUCT(E126:E148,G126:G148),0)</f>
        <v>34860</v>
      </c>
      <c r="H149" s="88">
        <f>ROUND(168*SUMPRODUCT(E126:E148,H126:H148),0)</f>
        <v>0</v>
      </c>
      <c r="I149" s="88">
        <f>ROUND(168*SUMPRODUCT(E126:E148,I126:I148),0)</f>
        <v>0</v>
      </c>
      <c r="J149" s="88">
        <f>ROUND(168*SUMPRODUCT(E126:E148,J126:J148),0)</f>
        <v>347760</v>
      </c>
      <c r="K149" s="88">
        <f>ROUND(168*SUMPRODUCT(E126:E148,K126:K148),0)</f>
        <v>18900</v>
      </c>
    </row>
    <row r="152" spans="1:13" x14ac:dyDescent="0.25">
      <c r="A152" s="75" t="s">
        <v>603</v>
      </c>
      <c r="B152" s="19" t="s">
        <v>611</v>
      </c>
      <c r="E152" s="18">
        <v>4.9341999999999997</v>
      </c>
      <c r="G152" s="177" t="s">
        <v>227</v>
      </c>
      <c r="H152" s="177"/>
      <c r="I152" s="177"/>
      <c r="J152" s="177"/>
      <c r="K152" s="177"/>
    </row>
    <row r="153" spans="1:13" ht="31.5" x14ac:dyDescent="0.25">
      <c r="A153" s="48"/>
      <c r="B153" s="41" t="s">
        <v>228</v>
      </c>
      <c r="C153" s="41" t="s">
        <v>229</v>
      </c>
      <c r="D153" s="41" t="s">
        <v>227</v>
      </c>
      <c r="E153" s="42" t="s">
        <v>230</v>
      </c>
      <c r="F153" s="42" t="s">
        <v>231</v>
      </c>
      <c r="G153" s="42" t="s">
        <v>232</v>
      </c>
      <c r="H153" s="78" t="s">
        <v>233</v>
      </c>
      <c r="I153" s="78" t="s">
        <v>234</v>
      </c>
      <c r="J153" s="78" t="s">
        <v>235</v>
      </c>
      <c r="K153" s="78" t="s">
        <v>236</v>
      </c>
    </row>
    <row r="154" spans="1:13" x14ac:dyDescent="0.25">
      <c r="A154" s="18">
        <v>1</v>
      </c>
      <c r="B154" s="27" t="s">
        <v>544</v>
      </c>
      <c r="C154" s="36" t="s">
        <v>257</v>
      </c>
      <c r="D154" s="54">
        <f>SUM(G154:K154)</f>
        <v>0.50600000000000001</v>
      </c>
      <c r="E154" s="29">
        <f>VLOOKUP(C154,'[1]Liste der'!$A$16:$B$41,2,0)</f>
        <v>35</v>
      </c>
      <c r="F154" s="29">
        <f t="shared" ref="F154:F177" si="12">168*E154*D154</f>
        <v>2975.28</v>
      </c>
      <c r="G154" s="55"/>
      <c r="H154" s="55"/>
      <c r="I154" s="55"/>
      <c r="J154" s="55"/>
      <c r="K154" s="55">
        <v>0.50600000000000001</v>
      </c>
      <c r="L154" s="22">
        <f t="shared" ref="L154:L178" si="13">SUM(G154:K154)-D154</f>
        <v>0</v>
      </c>
    </row>
    <row r="155" spans="1:13" s="58" customFormat="1" x14ac:dyDescent="0.25">
      <c r="A155" s="91">
        <v>2</v>
      </c>
      <c r="B155" s="27" t="s">
        <v>545</v>
      </c>
      <c r="C155" s="107" t="s">
        <v>257</v>
      </c>
      <c r="D155" s="54">
        <f t="shared" ref="D155:D178" si="14">SUM(G155:K155)</f>
        <v>1.7917619047619047</v>
      </c>
      <c r="E155" s="93">
        <f>VLOOKUP(C155,'[1]Liste der'!$A$16:$B$41,2,0)</f>
        <v>35</v>
      </c>
      <c r="F155" s="93">
        <f t="shared" si="12"/>
        <v>10535.56</v>
      </c>
      <c r="G155" s="108"/>
      <c r="H155" s="108">
        <v>0.40476190476190477</v>
      </c>
      <c r="I155" s="108"/>
      <c r="J155" s="108"/>
      <c r="K155" s="108">
        <v>1.387</v>
      </c>
      <c r="L155" s="95">
        <f t="shared" si="13"/>
        <v>0</v>
      </c>
      <c r="M155" s="95"/>
    </row>
    <row r="156" spans="1:13" s="58" customFormat="1" x14ac:dyDescent="0.25">
      <c r="A156" s="91">
        <v>3</v>
      </c>
      <c r="B156" s="27" t="s">
        <v>546</v>
      </c>
      <c r="C156" s="107" t="s">
        <v>257</v>
      </c>
      <c r="D156" s="54">
        <f t="shared" si="14"/>
        <v>4.1963809523809523</v>
      </c>
      <c r="E156" s="93">
        <f>VLOOKUP(C156,'[1]Liste der'!$A$16:$B$41,2,0)</f>
        <v>35</v>
      </c>
      <c r="F156" s="93">
        <f t="shared" si="12"/>
        <v>24674.720000000001</v>
      </c>
      <c r="G156" s="108"/>
      <c r="H156" s="108">
        <v>0.20238095238095238</v>
      </c>
      <c r="I156" s="108"/>
      <c r="J156" s="108"/>
      <c r="K156" s="108">
        <v>3.9939999999999998</v>
      </c>
      <c r="L156" s="95">
        <f t="shared" si="13"/>
        <v>0</v>
      </c>
      <c r="M156" s="95"/>
    </row>
    <row r="157" spans="1:13" s="58" customFormat="1" x14ac:dyDescent="0.25">
      <c r="A157" s="91">
        <v>4</v>
      </c>
      <c r="B157" s="27" t="s">
        <v>547</v>
      </c>
      <c r="C157" s="107" t="s">
        <v>257</v>
      </c>
      <c r="D157" s="109">
        <f t="shared" si="14"/>
        <v>4.8035904761904762</v>
      </c>
      <c r="E157" s="93">
        <f>VLOOKUP(C157,'[1]Liste der'!$A$16:$B$41,2,0)</f>
        <v>35</v>
      </c>
      <c r="F157" s="93">
        <f t="shared" si="12"/>
        <v>28245.112000000001</v>
      </c>
      <c r="G157" s="108"/>
      <c r="H157" s="108"/>
      <c r="I157" s="108">
        <v>0.60119047619047616</v>
      </c>
      <c r="J157" s="108"/>
      <c r="K157" s="108">
        <v>4.2023999999999999</v>
      </c>
      <c r="L157" s="95">
        <f t="shared" si="13"/>
        <v>0</v>
      </c>
      <c r="M157" s="95"/>
    </row>
    <row r="158" spans="1:13" s="58" customFormat="1" x14ac:dyDescent="0.25">
      <c r="A158" s="91">
        <v>5</v>
      </c>
      <c r="B158" s="27" t="s">
        <v>548</v>
      </c>
      <c r="C158" s="107" t="s">
        <v>258</v>
      </c>
      <c r="D158" s="54">
        <f t="shared" si="14"/>
        <v>0</v>
      </c>
      <c r="E158" s="93">
        <f>VLOOKUP(C158,'[1]Liste der'!$A$16:$B$41,2,0)</f>
        <v>15</v>
      </c>
      <c r="F158" s="93">
        <f t="shared" si="12"/>
        <v>0</v>
      </c>
      <c r="G158" s="108"/>
      <c r="H158" s="108"/>
      <c r="I158" s="108"/>
      <c r="J158" s="108"/>
      <c r="K158" s="108"/>
      <c r="L158" s="95">
        <f t="shared" si="13"/>
        <v>0</v>
      </c>
      <c r="M158" s="95"/>
    </row>
    <row r="159" spans="1:13" s="58" customFormat="1" x14ac:dyDescent="0.25">
      <c r="A159" s="91">
        <v>6</v>
      </c>
      <c r="B159" s="27" t="s">
        <v>549</v>
      </c>
      <c r="C159" s="107" t="s">
        <v>258</v>
      </c>
      <c r="D159" s="54">
        <f t="shared" si="14"/>
        <v>3.3035714285714288</v>
      </c>
      <c r="E159" s="93">
        <f>VLOOKUP(C159,'[1]Liste der'!$A$16:$B$41,2,0)</f>
        <v>15</v>
      </c>
      <c r="F159" s="93">
        <f t="shared" si="12"/>
        <v>8325</v>
      </c>
      <c r="G159" s="108"/>
      <c r="H159" s="108">
        <v>0.8035714285714286</v>
      </c>
      <c r="I159" s="108"/>
      <c r="J159" s="108"/>
      <c r="K159" s="108">
        <v>2.5</v>
      </c>
      <c r="L159" s="95">
        <f t="shared" si="13"/>
        <v>0</v>
      </c>
      <c r="M159" s="95"/>
    </row>
    <row r="160" spans="1:13" s="58" customFormat="1" x14ac:dyDescent="0.25">
      <c r="A160" s="91">
        <v>7</v>
      </c>
      <c r="B160" s="27" t="s">
        <v>550</v>
      </c>
      <c r="C160" s="107" t="s">
        <v>259</v>
      </c>
      <c r="D160" s="54">
        <f t="shared" si="14"/>
        <v>2.4940000000000002</v>
      </c>
      <c r="E160" s="93">
        <f>VLOOKUP(C160,'[1]Liste der'!$A$16:$B$41,2,0)</f>
        <v>35</v>
      </c>
      <c r="F160" s="93">
        <f t="shared" si="12"/>
        <v>14664.720000000001</v>
      </c>
      <c r="G160" s="108"/>
      <c r="H160" s="108"/>
      <c r="I160" s="108"/>
      <c r="J160" s="108"/>
      <c r="K160" s="108">
        <v>2.4940000000000002</v>
      </c>
      <c r="L160" s="95">
        <f t="shared" si="13"/>
        <v>0</v>
      </c>
      <c r="M160" s="95"/>
    </row>
    <row r="161" spans="1:13" s="58" customFormat="1" x14ac:dyDescent="0.25">
      <c r="A161" s="91">
        <v>8</v>
      </c>
      <c r="B161" s="27" t="s">
        <v>551</v>
      </c>
      <c r="C161" s="107" t="s">
        <v>258</v>
      </c>
      <c r="D161" s="54">
        <f t="shared" si="14"/>
        <v>5.3035904761904771</v>
      </c>
      <c r="E161" s="93">
        <f>VLOOKUP(C161,'[1]Liste der'!$A$16:$B$41,2,0)</f>
        <v>15</v>
      </c>
      <c r="F161" s="93">
        <f t="shared" si="12"/>
        <v>13365.048000000003</v>
      </c>
      <c r="G161" s="108"/>
      <c r="H161" s="108">
        <v>1.6011904761904763</v>
      </c>
      <c r="I161" s="108"/>
      <c r="J161" s="108"/>
      <c r="K161" s="108">
        <v>3.7024000000000008</v>
      </c>
      <c r="L161" s="95">
        <f t="shared" si="13"/>
        <v>0</v>
      </c>
      <c r="M161" s="95"/>
    </row>
    <row r="162" spans="1:13" s="58" customFormat="1" x14ac:dyDescent="0.25">
      <c r="A162" s="91">
        <v>9</v>
      </c>
      <c r="B162" s="27" t="s">
        <v>552</v>
      </c>
      <c r="C162" s="107" t="s">
        <v>259</v>
      </c>
      <c r="D162" s="54">
        <f t="shared" si="14"/>
        <v>2.0059999999999998</v>
      </c>
      <c r="E162" s="93">
        <f>VLOOKUP(C162,'[1]Liste der'!$A$16:$B$41,2,0)</f>
        <v>35</v>
      </c>
      <c r="F162" s="93">
        <f t="shared" si="12"/>
        <v>11795.279999999999</v>
      </c>
      <c r="G162" s="108"/>
      <c r="H162" s="108"/>
      <c r="I162" s="108"/>
      <c r="J162" s="108"/>
      <c r="K162" s="108">
        <v>2.0059999999999998</v>
      </c>
      <c r="L162" s="95">
        <f t="shared" si="13"/>
        <v>0</v>
      </c>
      <c r="M162" s="95"/>
    </row>
    <row r="163" spans="1:13" s="58" customFormat="1" x14ac:dyDescent="0.25">
      <c r="A163" s="91">
        <v>10</v>
      </c>
      <c r="B163" s="27" t="s">
        <v>553</v>
      </c>
      <c r="C163" s="107" t="s">
        <v>258</v>
      </c>
      <c r="D163" s="54">
        <f t="shared" si="14"/>
        <v>2.7976000000000001</v>
      </c>
      <c r="E163" s="93">
        <f>VLOOKUP(C163,'[1]Liste der'!$A$16:$B$41,2,0)</f>
        <v>15</v>
      </c>
      <c r="F163" s="93">
        <f t="shared" si="12"/>
        <v>7049.9520000000002</v>
      </c>
      <c r="G163" s="108"/>
      <c r="H163" s="108"/>
      <c r="I163" s="108"/>
      <c r="J163" s="108"/>
      <c r="K163" s="108">
        <v>2.7976000000000001</v>
      </c>
      <c r="L163" s="95">
        <f t="shared" si="13"/>
        <v>0</v>
      </c>
      <c r="M163" s="95"/>
    </row>
    <row r="164" spans="1:13" s="58" customFormat="1" x14ac:dyDescent="0.25">
      <c r="A164" s="91">
        <v>11</v>
      </c>
      <c r="B164" s="27" t="s">
        <v>554</v>
      </c>
      <c r="C164" s="107" t="s">
        <v>250</v>
      </c>
      <c r="D164" s="54">
        <f t="shared" si="14"/>
        <v>3.5</v>
      </c>
      <c r="E164" s="93">
        <f>VLOOKUP(C164,'[1]Liste der'!$A$16:$B$41,2,0)</f>
        <v>25</v>
      </c>
      <c r="F164" s="93">
        <f t="shared" si="12"/>
        <v>14700</v>
      </c>
      <c r="G164" s="108"/>
      <c r="H164" s="108"/>
      <c r="I164" s="108"/>
      <c r="J164" s="108"/>
      <c r="K164" s="108">
        <v>3.5</v>
      </c>
      <c r="L164" s="95">
        <f t="shared" si="13"/>
        <v>0</v>
      </c>
      <c r="M164" s="95"/>
    </row>
    <row r="165" spans="1:13" s="58" customFormat="1" x14ac:dyDescent="0.25">
      <c r="A165" s="91">
        <v>12</v>
      </c>
      <c r="B165" s="27" t="s">
        <v>555</v>
      </c>
      <c r="C165" s="107" t="s">
        <v>259</v>
      </c>
      <c r="D165" s="54">
        <f t="shared" si="14"/>
        <v>2.4940000000000002</v>
      </c>
      <c r="E165" s="93">
        <f>VLOOKUP(C165,'[1]Liste der'!$A$16:$B$41,2,0)</f>
        <v>35</v>
      </c>
      <c r="F165" s="93">
        <f t="shared" si="12"/>
        <v>14664.720000000001</v>
      </c>
      <c r="G165" s="108"/>
      <c r="H165" s="108"/>
      <c r="I165" s="108"/>
      <c r="J165" s="108"/>
      <c r="K165" s="108">
        <v>2.4940000000000002</v>
      </c>
      <c r="L165" s="95">
        <f t="shared" si="13"/>
        <v>0</v>
      </c>
      <c r="M165" s="95"/>
    </row>
    <row r="166" spans="1:13" s="58" customFormat="1" x14ac:dyDescent="0.25">
      <c r="A166" s="91">
        <v>13</v>
      </c>
      <c r="B166" s="27" t="s">
        <v>556</v>
      </c>
      <c r="C166" s="107" t="s">
        <v>259</v>
      </c>
      <c r="D166" s="54">
        <f t="shared" si="14"/>
        <v>3.3095999999999997</v>
      </c>
      <c r="E166" s="93">
        <f>VLOOKUP(C166,'[1]Liste der'!$A$16:$B$41,2,0)</f>
        <v>35</v>
      </c>
      <c r="F166" s="93">
        <f t="shared" si="12"/>
        <v>19460.447999999997</v>
      </c>
      <c r="G166" s="108"/>
      <c r="H166" s="108"/>
      <c r="I166" s="108"/>
      <c r="J166" s="108"/>
      <c r="K166" s="108">
        <v>3.3095999999999997</v>
      </c>
      <c r="L166" s="95">
        <f t="shared" si="13"/>
        <v>0</v>
      </c>
      <c r="M166" s="95"/>
    </row>
    <row r="167" spans="1:13" s="58" customFormat="1" x14ac:dyDescent="0.25">
      <c r="A167" s="91">
        <v>14</v>
      </c>
      <c r="B167" s="27" t="s">
        <v>557</v>
      </c>
      <c r="C167" s="107" t="s">
        <v>250</v>
      </c>
      <c r="D167" s="54">
        <f t="shared" si="14"/>
        <v>3.9940000000000007</v>
      </c>
      <c r="E167" s="93">
        <f>VLOOKUP(C167,'[1]Liste der'!$A$16:$B$41,2,0)</f>
        <v>25</v>
      </c>
      <c r="F167" s="93">
        <f t="shared" si="12"/>
        <v>16774.800000000003</v>
      </c>
      <c r="G167" s="108"/>
      <c r="H167" s="108"/>
      <c r="I167" s="108"/>
      <c r="J167" s="108"/>
      <c r="K167" s="108">
        <v>3.9940000000000007</v>
      </c>
      <c r="L167" s="95">
        <f t="shared" si="13"/>
        <v>0</v>
      </c>
      <c r="M167" s="95"/>
    </row>
    <row r="168" spans="1:13" s="58" customFormat="1" x14ac:dyDescent="0.25">
      <c r="A168" s="91">
        <v>15</v>
      </c>
      <c r="B168" s="27" t="s">
        <v>558</v>
      </c>
      <c r="C168" s="107" t="s">
        <v>250</v>
      </c>
      <c r="D168" s="54">
        <f t="shared" si="14"/>
        <v>4.0772000000000004</v>
      </c>
      <c r="E168" s="93">
        <f>VLOOKUP(C168,'[1]Liste der'!$A$16:$B$41,2,0)</f>
        <v>25</v>
      </c>
      <c r="F168" s="93">
        <f t="shared" si="12"/>
        <v>17124.240000000002</v>
      </c>
      <c r="G168" s="108"/>
      <c r="H168" s="108"/>
      <c r="I168" s="108"/>
      <c r="J168" s="108"/>
      <c r="K168" s="108">
        <v>4.0772000000000004</v>
      </c>
      <c r="L168" s="95">
        <f t="shared" si="13"/>
        <v>0</v>
      </c>
      <c r="M168" s="95"/>
    </row>
    <row r="169" spans="1:13" s="58" customFormat="1" x14ac:dyDescent="0.25">
      <c r="A169" s="91">
        <v>16</v>
      </c>
      <c r="B169" s="27" t="s">
        <v>559</v>
      </c>
      <c r="C169" s="107" t="s">
        <v>250</v>
      </c>
      <c r="D169" s="109">
        <f t="shared" si="14"/>
        <v>4.8928285714285717</v>
      </c>
      <c r="E169" s="93">
        <f>VLOOKUP(C169,'[1]Liste der'!$A$16:$B$41,2,0)</f>
        <v>25</v>
      </c>
      <c r="F169" s="93">
        <f t="shared" si="12"/>
        <v>20549.88</v>
      </c>
      <c r="G169" s="108"/>
      <c r="H169" s="108">
        <v>0.79761904761904767</v>
      </c>
      <c r="I169" s="108">
        <v>0.89880952380952384</v>
      </c>
      <c r="J169" s="108"/>
      <c r="K169" s="108">
        <v>3.1964000000000006</v>
      </c>
      <c r="L169" s="95">
        <f t="shared" si="13"/>
        <v>0</v>
      </c>
      <c r="M169" s="95"/>
    </row>
    <row r="170" spans="1:13" x14ac:dyDescent="0.25">
      <c r="A170" s="18">
        <v>17</v>
      </c>
      <c r="B170" s="27" t="s">
        <v>560</v>
      </c>
      <c r="C170" s="53" t="s">
        <v>250</v>
      </c>
      <c r="D170" s="54">
        <f t="shared" si="14"/>
        <v>3.8035999999999994</v>
      </c>
      <c r="E170" s="29">
        <f>VLOOKUP(C170,'[1]Liste der'!$A$16:$B$41,2,0)</f>
        <v>25</v>
      </c>
      <c r="F170" s="29">
        <f t="shared" si="12"/>
        <v>15975.119999999997</v>
      </c>
      <c r="G170" s="55"/>
      <c r="H170" s="55"/>
      <c r="I170" s="55"/>
      <c r="J170" s="55"/>
      <c r="K170" s="55">
        <v>3.8035999999999994</v>
      </c>
      <c r="L170" s="22">
        <f t="shared" si="13"/>
        <v>0</v>
      </c>
    </row>
    <row r="171" spans="1:13" x14ac:dyDescent="0.25">
      <c r="A171" s="18">
        <v>18</v>
      </c>
      <c r="B171" s="27" t="s">
        <v>561</v>
      </c>
      <c r="C171" s="53" t="s">
        <v>258</v>
      </c>
      <c r="D171" s="54">
        <f t="shared" si="14"/>
        <v>3.5</v>
      </c>
      <c r="E171" s="29">
        <f>VLOOKUP(C171,'[1]Liste der'!$A$16:$B$41,2,0)</f>
        <v>15</v>
      </c>
      <c r="F171" s="29">
        <f t="shared" si="12"/>
        <v>8820</v>
      </c>
      <c r="G171" s="55"/>
      <c r="H171" s="55">
        <v>1</v>
      </c>
      <c r="I171" s="55"/>
      <c r="J171" s="55"/>
      <c r="K171" s="55">
        <v>2.5</v>
      </c>
      <c r="L171" s="22">
        <f t="shared" si="13"/>
        <v>0</v>
      </c>
    </row>
    <row r="172" spans="1:13" x14ac:dyDescent="0.25">
      <c r="A172" s="18">
        <v>19</v>
      </c>
      <c r="B172" s="27" t="s">
        <v>562</v>
      </c>
      <c r="C172" s="53" t="s">
        <v>259</v>
      </c>
      <c r="D172" s="54">
        <f t="shared" si="14"/>
        <v>1</v>
      </c>
      <c r="E172" s="29">
        <f>VLOOKUP(C172,'[1]Liste der'!$A$16:$B$41,2,0)</f>
        <v>35</v>
      </c>
      <c r="F172" s="29">
        <f t="shared" si="12"/>
        <v>5880</v>
      </c>
      <c r="G172" s="55"/>
      <c r="H172" s="55"/>
      <c r="I172" s="55"/>
      <c r="J172" s="55"/>
      <c r="K172" s="55">
        <v>1</v>
      </c>
      <c r="L172" s="22">
        <f t="shared" si="13"/>
        <v>0</v>
      </c>
    </row>
    <row r="173" spans="1:13" x14ac:dyDescent="0.25">
      <c r="A173" s="18">
        <v>20</v>
      </c>
      <c r="B173" s="27" t="s">
        <v>563</v>
      </c>
      <c r="C173" s="53" t="s">
        <v>250</v>
      </c>
      <c r="D173" s="54">
        <f t="shared" si="14"/>
        <v>1.1904999999999999</v>
      </c>
      <c r="E173" s="29">
        <f>VLOOKUP(C173,'[1]Liste der'!$A$16:$B$41,2,0)</f>
        <v>25</v>
      </c>
      <c r="F173" s="29">
        <f t="shared" si="12"/>
        <v>5000.0999999999995</v>
      </c>
      <c r="G173" s="55"/>
      <c r="H173" s="55"/>
      <c r="I173" s="55"/>
      <c r="J173" s="55"/>
      <c r="K173" s="55">
        <v>1.1904999999999999</v>
      </c>
      <c r="L173" s="22">
        <f t="shared" si="13"/>
        <v>0</v>
      </c>
    </row>
    <row r="174" spans="1:13" s="58" customFormat="1" x14ac:dyDescent="0.25">
      <c r="A174" s="91">
        <v>21</v>
      </c>
      <c r="B174" s="27" t="s">
        <v>564</v>
      </c>
      <c r="C174" s="107" t="s">
        <v>258</v>
      </c>
      <c r="D174" s="109">
        <f t="shared" si="14"/>
        <v>4.2262571428571434</v>
      </c>
      <c r="E174" s="93">
        <f>VLOOKUP(C174,'[1]Liste der'!$A$16:$B$41,2,0)</f>
        <v>15</v>
      </c>
      <c r="F174" s="93">
        <f t="shared" si="12"/>
        <v>10650.168000000001</v>
      </c>
      <c r="G174" s="108"/>
      <c r="H174" s="108"/>
      <c r="I174" s="108">
        <v>0.5178571428571429</v>
      </c>
      <c r="J174" s="108"/>
      <c r="K174" s="108">
        <v>3.7084000000000001</v>
      </c>
      <c r="L174" s="95">
        <f t="shared" si="13"/>
        <v>0</v>
      </c>
      <c r="M174" s="95"/>
    </row>
    <row r="175" spans="1:13" x14ac:dyDescent="0.25">
      <c r="A175" s="18">
        <v>22</v>
      </c>
      <c r="B175" s="27" t="s">
        <v>565</v>
      </c>
      <c r="C175" s="53" t="s">
        <v>258</v>
      </c>
      <c r="D175" s="54">
        <f t="shared" si="14"/>
        <v>8.9642999999999997</v>
      </c>
      <c r="E175" s="29">
        <f>VLOOKUP(C175,'[1]Liste der'!$A$16:$B$41,2,0)</f>
        <v>15</v>
      </c>
      <c r="F175" s="29">
        <f t="shared" si="12"/>
        <v>22590.036</v>
      </c>
      <c r="G175" s="55"/>
      <c r="H175" s="55"/>
      <c r="I175" s="55"/>
      <c r="J175" s="55"/>
      <c r="K175" s="55">
        <v>8.9642999999999997</v>
      </c>
      <c r="L175" s="22">
        <f t="shared" si="13"/>
        <v>0</v>
      </c>
    </row>
    <row r="176" spans="1:13" x14ac:dyDescent="0.25">
      <c r="A176" s="18">
        <v>23</v>
      </c>
      <c r="B176" s="27" t="s">
        <v>566</v>
      </c>
      <c r="C176" s="53" t="s">
        <v>258</v>
      </c>
      <c r="D176" s="54">
        <f t="shared" si="14"/>
        <v>0</v>
      </c>
      <c r="E176" s="29">
        <f>VLOOKUP(C176,'[1]Liste der'!$A$16:$B$41,2,0)</f>
        <v>15</v>
      </c>
      <c r="F176" s="29">
        <f t="shared" si="12"/>
        <v>0</v>
      </c>
      <c r="G176" s="55"/>
      <c r="H176" s="55"/>
      <c r="I176" s="55"/>
      <c r="J176" s="55"/>
      <c r="K176" s="55"/>
      <c r="L176" s="22">
        <f t="shared" si="13"/>
        <v>0</v>
      </c>
    </row>
    <row r="177" spans="1:12" x14ac:dyDescent="0.25">
      <c r="A177" s="18">
        <v>24</v>
      </c>
      <c r="B177" s="27" t="s">
        <v>567</v>
      </c>
      <c r="C177" s="53" t="s">
        <v>258</v>
      </c>
      <c r="D177" s="54">
        <f t="shared" si="14"/>
        <v>0</v>
      </c>
      <c r="E177" s="29">
        <f>VLOOKUP(C177,'[1]Liste der'!$A$16:$B$41,2,0)</f>
        <v>15</v>
      </c>
      <c r="F177" s="29">
        <f t="shared" si="12"/>
        <v>0</v>
      </c>
      <c r="G177" s="55"/>
      <c r="H177" s="55"/>
      <c r="I177" s="55"/>
      <c r="J177" s="55"/>
      <c r="K177" s="55"/>
      <c r="L177" s="22">
        <f t="shared" si="13"/>
        <v>0</v>
      </c>
    </row>
    <row r="178" spans="1:12" x14ac:dyDescent="0.25">
      <c r="A178" s="18">
        <v>25</v>
      </c>
      <c r="B178" s="27" t="s">
        <v>568</v>
      </c>
      <c r="C178" s="53" t="s">
        <v>258</v>
      </c>
      <c r="D178" s="54">
        <f t="shared" si="14"/>
        <v>0</v>
      </c>
      <c r="E178" s="29">
        <f>VLOOKUP(C178,'[1]Liste der'!$A$16:$B$41,2,0)</f>
        <v>15</v>
      </c>
      <c r="F178" s="29">
        <f>168*E178*D178</f>
        <v>0</v>
      </c>
      <c r="G178" s="55"/>
      <c r="H178" s="55"/>
      <c r="I178" s="55"/>
      <c r="J178" s="55"/>
      <c r="K178" s="55"/>
      <c r="L178" s="22">
        <f t="shared" si="13"/>
        <v>0</v>
      </c>
    </row>
    <row r="179" spans="1:12" x14ac:dyDescent="0.25">
      <c r="A179" s="45"/>
      <c r="B179" s="46"/>
      <c r="C179" s="46"/>
      <c r="D179" s="87">
        <f>SUM(D154:D178)</f>
        <v>72.15478095238096</v>
      </c>
      <c r="E179" s="85" t="s">
        <v>246</v>
      </c>
      <c r="F179" s="88">
        <f>SUM(F154:F178)</f>
        <v>293820.18400000001</v>
      </c>
      <c r="G179" s="88">
        <f>ROUND(168*SUMPRODUCT(E154:E178,G154:G178),0)</f>
        <v>0</v>
      </c>
      <c r="H179" s="88">
        <f>ROUND(168*SUMPRODUCT(E154:E178,H154:H178),0)</f>
        <v>15500</v>
      </c>
      <c r="I179" s="88">
        <f>ROUND(168*SUMPRODUCT(E154:E178,I154:I178),0)</f>
        <v>8615</v>
      </c>
      <c r="J179" s="88">
        <f>ROUND(168*SUMPRODUCT(E154:E178,J154:J178),0)</f>
        <v>0</v>
      </c>
      <c r="K179" s="88">
        <f>ROUND(168*SUMPRODUCT(E154:E178,K154:K178),0)</f>
        <v>269705</v>
      </c>
    </row>
    <row r="181" spans="1:12" x14ac:dyDescent="0.25">
      <c r="A181" s="75" t="s">
        <v>604</v>
      </c>
      <c r="B181" s="19">
        <v>0</v>
      </c>
      <c r="G181" s="177" t="s">
        <v>227</v>
      </c>
      <c r="H181" s="177"/>
      <c r="I181" s="177"/>
      <c r="J181" s="177"/>
      <c r="K181" s="177"/>
    </row>
    <row r="182" spans="1:12" ht="31.5" x14ac:dyDescent="0.25">
      <c r="A182" s="110"/>
      <c r="B182" s="111" t="s">
        <v>228</v>
      </c>
      <c r="C182" s="111" t="s">
        <v>229</v>
      </c>
      <c r="D182" s="111" t="s">
        <v>227</v>
      </c>
      <c r="E182" s="112" t="s">
        <v>230</v>
      </c>
      <c r="F182" s="112" t="s">
        <v>231</v>
      </c>
      <c r="G182" s="112" t="s">
        <v>232</v>
      </c>
      <c r="H182" s="113" t="s">
        <v>233</v>
      </c>
      <c r="I182" s="113" t="s">
        <v>234</v>
      </c>
      <c r="J182" s="113" t="s">
        <v>235</v>
      </c>
      <c r="K182" s="113" t="s">
        <v>236</v>
      </c>
    </row>
    <row r="183" spans="1:12" x14ac:dyDescent="0.25">
      <c r="A183" s="18">
        <v>1</v>
      </c>
      <c r="B183" s="27" t="s">
        <v>569</v>
      </c>
      <c r="C183" s="19" t="s">
        <v>258</v>
      </c>
      <c r="D183" s="28">
        <f>SUM(G183:K183)</f>
        <v>7.5</v>
      </c>
      <c r="E183" s="29">
        <f>VLOOKUP(C183,'[1]Liste der'!$A$16:$B$41,2,0)</f>
        <v>15</v>
      </c>
      <c r="F183" s="29">
        <f t="shared" ref="F183:F191" si="15">168*E183*D183</f>
        <v>18900</v>
      </c>
      <c r="G183" s="44">
        <v>1</v>
      </c>
      <c r="H183" s="44"/>
      <c r="I183" s="44">
        <v>6.5</v>
      </c>
      <c r="J183" s="44"/>
      <c r="K183" s="44"/>
      <c r="L183" s="22">
        <f t="shared" ref="L183:L191" si="16">SUM(G183:K183)-D183</f>
        <v>0</v>
      </c>
    </row>
    <row r="184" spans="1:12" x14ac:dyDescent="0.25">
      <c r="A184" s="18">
        <v>2</v>
      </c>
      <c r="B184" s="27" t="s">
        <v>570</v>
      </c>
      <c r="C184" s="19" t="s">
        <v>258</v>
      </c>
      <c r="D184" s="28">
        <f t="shared" ref="D184:D191" si="17">SUM(G184:K184)</f>
        <v>6.5</v>
      </c>
      <c r="E184" s="29">
        <f>VLOOKUP(C184,'[1]Liste der'!$A$16:$B$41,2,0)</f>
        <v>15</v>
      </c>
      <c r="F184" s="29">
        <f t="shared" si="15"/>
        <v>16380</v>
      </c>
      <c r="G184" s="44">
        <v>1</v>
      </c>
      <c r="H184" s="44"/>
      <c r="I184" s="44">
        <v>5.5</v>
      </c>
      <c r="J184" s="44"/>
      <c r="K184" s="44"/>
      <c r="L184" s="22">
        <f t="shared" si="16"/>
        <v>0</v>
      </c>
    </row>
    <row r="185" spans="1:12" x14ac:dyDescent="0.25">
      <c r="A185" s="18">
        <v>3</v>
      </c>
      <c r="B185" s="27" t="s">
        <v>571</v>
      </c>
      <c r="C185" s="19" t="s">
        <v>258</v>
      </c>
      <c r="D185" s="28">
        <f t="shared" si="17"/>
        <v>6.5</v>
      </c>
      <c r="E185" s="29">
        <f>VLOOKUP(C185,'[1]Liste der'!$A$16:$B$41,2,0)</f>
        <v>15</v>
      </c>
      <c r="F185" s="29">
        <f t="shared" si="15"/>
        <v>16380</v>
      </c>
      <c r="G185" s="44"/>
      <c r="H185" s="44"/>
      <c r="I185" s="44">
        <v>6.5</v>
      </c>
      <c r="J185" s="44"/>
      <c r="K185" s="44"/>
      <c r="L185" s="22">
        <f t="shared" si="16"/>
        <v>0</v>
      </c>
    </row>
    <row r="186" spans="1:12" x14ac:dyDescent="0.25">
      <c r="A186" s="18">
        <v>4</v>
      </c>
      <c r="B186" s="27" t="s">
        <v>572</v>
      </c>
      <c r="C186" s="19" t="s">
        <v>258</v>
      </c>
      <c r="D186" s="28">
        <f t="shared" si="17"/>
        <v>6.5</v>
      </c>
      <c r="E186" s="29">
        <f>VLOOKUP(C186,'[1]Liste der'!$A$16:$B$41,2,0)</f>
        <v>15</v>
      </c>
      <c r="F186" s="29">
        <f t="shared" si="15"/>
        <v>16380</v>
      </c>
      <c r="G186" s="44"/>
      <c r="H186" s="44"/>
      <c r="I186" s="44">
        <v>6.5</v>
      </c>
      <c r="J186" s="44"/>
      <c r="K186" s="44"/>
      <c r="L186" s="22">
        <f t="shared" si="16"/>
        <v>0</v>
      </c>
    </row>
    <row r="187" spans="1:12" x14ac:dyDescent="0.25">
      <c r="A187" s="18">
        <v>5</v>
      </c>
      <c r="B187" s="27" t="s">
        <v>573</v>
      </c>
      <c r="C187" s="19" t="s">
        <v>258</v>
      </c>
      <c r="D187" s="28">
        <f t="shared" si="17"/>
        <v>6.5</v>
      </c>
      <c r="E187" s="29">
        <f>VLOOKUP(C187,'[1]Liste der'!$A$16:$B$41,2,0)</f>
        <v>15</v>
      </c>
      <c r="F187" s="29">
        <f t="shared" si="15"/>
        <v>16380</v>
      </c>
      <c r="G187" s="44"/>
      <c r="H187" s="44"/>
      <c r="I187" s="44">
        <v>6.5</v>
      </c>
      <c r="J187" s="44"/>
      <c r="K187" s="44"/>
      <c r="L187" s="22">
        <f t="shared" si="16"/>
        <v>0</v>
      </c>
    </row>
    <row r="188" spans="1:12" x14ac:dyDescent="0.25">
      <c r="A188" s="18">
        <v>6</v>
      </c>
      <c r="B188" s="27" t="s">
        <v>574</v>
      </c>
      <c r="C188" s="19" t="s">
        <v>258</v>
      </c>
      <c r="D188" s="28">
        <f t="shared" si="17"/>
        <v>6.5</v>
      </c>
      <c r="E188" s="29">
        <f>VLOOKUP(C188,'[1]Liste der'!$A$16:$B$41,2,0)</f>
        <v>15</v>
      </c>
      <c r="F188" s="29">
        <f t="shared" si="15"/>
        <v>16380</v>
      </c>
      <c r="G188" s="44"/>
      <c r="H188" s="44"/>
      <c r="I188" s="44">
        <v>6.5</v>
      </c>
      <c r="J188" s="44"/>
      <c r="K188" s="44"/>
      <c r="L188" s="22">
        <f t="shared" si="16"/>
        <v>0</v>
      </c>
    </row>
    <row r="189" spans="1:12" x14ac:dyDescent="0.25">
      <c r="A189" s="18">
        <v>7</v>
      </c>
      <c r="B189" s="27" t="s">
        <v>575</v>
      </c>
      <c r="C189" s="19" t="s">
        <v>258</v>
      </c>
      <c r="D189" s="28">
        <f t="shared" si="17"/>
        <v>2</v>
      </c>
      <c r="E189" s="29">
        <f>VLOOKUP(C189,'[1]Liste der'!$A$16:$B$41,2,0)</f>
        <v>15</v>
      </c>
      <c r="F189" s="29">
        <f t="shared" si="15"/>
        <v>5040</v>
      </c>
      <c r="G189" s="44">
        <v>1</v>
      </c>
      <c r="H189" s="44"/>
      <c r="I189" s="44">
        <v>1</v>
      </c>
      <c r="J189" s="44"/>
      <c r="K189" s="44"/>
      <c r="L189" s="22">
        <f t="shared" si="16"/>
        <v>0</v>
      </c>
    </row>
    <row r="190" spans="1:12" x14ac:dyDescent="0.25">
      <c r="A190" s="18">
        <v>8</v>
      </c>
      <c r="B190" s="27" t="s">
        <v>576</v>
      </c>
      <c r="C190" s="19" t="s">
        <v>250</v>
      </c>
      <c r="D190" s="28">
        <f t="shared" si="17"/>
        <v>15</v>
      </c>
      <c r="E190" s="29">
        <f>VLOOKUP(C190,'[1]Liste der'!$A$16:$B$41,2,0)</f>
        <v>25</v>
      </c>
      <c r="F190" s="29">
        <f t="shared" si="15"/>
        <v>63000</v>
      </c>
      <c r="G190" s="44">
        <v>2</v>
      </c>
      <c r="H190" s="44"/>
      <c r="I190" s="44">
        <v>13</v>
      </c>
      <c r="J190" s="44"/>
      <c r="K190" s="44"/>
      <c r="L190" s="22">
        <f t="shared" si="16"/>
        <v>0</v>
      </c>
    </row>
    <row r="191" spans="1:12" x14ac:dyDescent="0.25">
      <c r="A191" s="18">
        <v>9</v>
      </c>
      <c r="B191" s="27" t="s">
        <v>577</v>
      </c>
      <c r="C191" s="19" t="s">
        <v>250</v>
      </c>
      <c r="D191" s="28">
        <f t="shared" si="17"/>
        <v>7</v>
      </c>
      <c r="E191" s="29">
        <f>VLOOKUP(C191,'[1]Liste der'!$A$16:$B$41,2,0)</f>
        <v>25</v>
      </c>
      <c r="F191" s="29">
        <f t="shared" si="15"/>
        <v>29400</v>
      </c>
      <c r="G191" s="44">
        <v>1</v>
      </c>
      <c r="H191" s="44"/>
      <c r="I191" s="44">
        <v>6</v>
      </c>
      <c r="J191" s="44"/>
      <c r="K191" s="44"/>
      <c r="L191" s="22">
        <f t="shared" si="16"/>
        <v>0</v>
      </c>
    </row>
    <row r="192" spans="1:12" x14ac:dyDescent="0.25">
      <c r="A192" s="110"/>
      <c r="B192" s="114"/>
      <c r="C192" s="114"/>
      <c r="D192" s="115"/>
      <c r="E192" s="116" t="s">
        <v>246</v>
      </c>
      <c r="F192" s="117">
        <f>SUM(F183:F191)</f>
        <v>198240</v>
      </c>
      <c r="G192" s="117">
        <f>ROUND(168*SUMPRODUCT(E183:E191,G183:G191),0)</f>
        <v>20160</v>
      </c>
      <c r="H192" s="117">
        <f>ROUND(168*SUMPRODUCT(E183:E191,H183:H191),0)</f>
        <v>0</v>
      </c>
      <c r="I192" s="117">
        <f>ROUND(168*SUMPRODUCT(E183:E191,I183:I191),0)</f>
        <v>178080</v>
      </c>
      <c r="J192" s="117">
        <f>ROUND(168*SUMPRODUCT(E183:E191,J183:J191),0)</f>
        <v>0</v>
      </c>
      <c r="K192" s="117">
        <f>ROUND(168*SUMPRODUCT(E183:E191,K183:K191),0)</f>
        <v>0</v>
      </c>
    </row>
    <row r="194" spans="1:11" x14ac:dyDescent="0.25">
      <c r="A194" s="75" t="s">
        <v>605</v>
      </c>
      <c r="B194" s="19">
        <v>0</v>
      </c>
      <c r="G194" s="177" t="s">
        <v>227</v>
      </c>
      <c r="H194" s="177"/>
      <c r="I194" s="177"/>
      <c r="J194" s="177"/>
      <c r="K194" s="177"/>
    </row>
    <row r="195" spans="1:11" ht="31.5" x14ac:dyDescent="0.25">
      <c r="A195" s="110"/>
      <c r="B195" s="111" t="s">
        <v>228</v>
      </c>
      <c r="C195" s="111" t="s">
        <v>229</v>
      </c>
      <c r="D195" s="111" t="s">
        <v>227</v>
      </c>
      <c r="E195" s="112" t="s">
        <v>230</v>
      </c>
      <c r="F195" s="112" t="s">
        <v>231</v>
      </c>
      <c r="G195" s="112" t="s">
        <v>232</v>
      </c>
      <c r="H195" s="113" t="s">
        <v>233</v>
      </c>
      <c r="I195" s="113" t="s">
        <v>234</v>
      </c>
      <c r="J195" s="113" t="s">
        <v>235</v>
      </c>
      <c r="K195" s="113" t="s">
        <v>236</v>
      </c>
    </row>
    <row r="196" spans="1:11" x14ac:dyDescent="0.25">
      <c r="A196" s="18">
        <v>1</v>
      </c>
      <c r="B196" s="27" t="s">
        <v>578</v>
      </c>
      <c r="C196" s="19" t="s">
        <v>260</v>
      </c>
      <c r="D196" s="28">
        <f>SUM(G196:K196)</f>
        <v>6.5</v>
      </c>
      <c r="E196" s="29">
        <f>VLOOKUP(C196,'[1]Liste der'!$A$16:$B$41,2,0)</f>
        <v>50</v>
      </c>
      <c r="F196" s="29">
        <f t="shared" ref="F196:F204" si="18">168*E196*D196</f>
        <v>54600</v>
      </c>
      <c r="G196" s="44">
        <v>6.5</v>
      </c>
      <c r="H196" s="44"/>
      <c r="I196" s="44"/>
      <c r="J196" s="44"/>
      <c r="K196" s="44"/>
    </row>
    <row r="197" spans="1:11" x14ac:dyDescent="0.25">
      <c r="A197" s="18">
        <v>2</v>
      </c>
      <c r="B197" s="27" t="s">
        <v>579</v>
      </c>
      <c r="C197" s="19" t="s">
        <v>261</v>
      </c>
      <c r="D197" s="28">
        <f t="shared" ref="D197:D204" si="19">SUM(G197:K197)</f>
        <v>3</v>
      </c>
      <c r="E197" s="29">
        <f>VLOOKUP(C197,'[1]Liste der'!$A$16:$B$41,2,0)</f>
        <v>50</v>
      </c>
      <c r="F197" s="29">
        <f t="shared" si="18"/>
        <v>25200</v>
      </c>
      <c r="G197" s="44">
        <v>3</v>
      </c>
      <c r="H197" s="44"/>
      <c r="I197" s="44"/>
      <c r="J197" s="44"/>
      <c r="K197" s="44"/>
    </row>
    <row r="198" spans="1:11" x14ac:dyDescent="0.25">
      <c r="A198" s="18">
        <v>3</v>
      </c>
      <c r="B198" s="27" t="s">
        <v>580</v>
      </c>
      <c r="C198" s="19" t="s">
        <v>256</v>
      </c>
      <c r="D198" s="28">
        <f t="shared" si="19"/>
        <v>4</v>
      </c>
      <c r="E198" s="29">
        <f>VLOOKUP(C198,'[1]Liste der'!$A$16:$B$41,2,0)</f>
        <v>35</v>
      </c>
      <c r="F198" s="29">
        <f t="shared" si="18"/>
        <v>23520</v>
      </c>
      <c r="G198" s="44">
        <v>4</v>
      </c>
      <c r="H198" s="44"/>
      <c r="I198" s="44"/>
      <c r="J198" s="44"/>
      <c r="K198" s="44"/>
    </row>
    <row r="199" spans="1:11" x14ac:dyDescent="0.25">
      <c r="A199" s="18">
        <v>4</v>
      </c>
      <c r="B199" s="27" t="s">
        <v>581</v>
      </c>
      <c r="C199" s="19" t="s">
        <v>253</v>
      </c>
      <c r="D199" s="28">
        <f t="shared" si="19"/>
        <v>3</v>
      </c>
      <c r="E199" s="29">
        <f>VLOOKUP(C199,'[1]Liste der'!$A$16:$B$41,2,0)</f>
        <v>35</v>
      </c>
      <c r="F199" s="29">
        <f t="shared" si="18"/>
        <v>17640</v>
      </c>
      <c r="G199" s="44">
        <v>3</v>
      </c>
      <c r="H199" s="44"/>
      <c r="I199" s="44"/>
      <c r="J199" s="44"/>
      <c r="K199" s="44"/>
    </row>
    <row r="200" spans="1:11" x14ac:dyDescent="0.25">
      <c r="A200" s="18">
        <v>5</v>
      </c>
      <c r="B200" s="27" t="s">
        <v>582</v>
      </c>
      <c r="C200" s="19" t="s">
        <v>256</v>
      </c>
      <c r="D200" s="28">
        <f t="shared" si="19"/>
        <v>3</v>
      </c>
      <c r="E200" s="29">
        <f>VLOOKUP(C200,'[1]Liste der'!$A$16:$B$41,2,0)</f>
        <v>35</v>
      </c>
      <c r="F200" s="29">
        <f t="shared" si="18"/>
        <v>17640</v>
      </c>
      <c r="G200" s="44">
        <v>3</v>
      </c>
      <c r="H200" s="44"/>
      <c r="I200" s="44"/>
      <c r="J200" s="44"/>
      <c r="K200" s="44"/>
    </row>
    <row r="201" spans="1:11" x14ac:dyDescent="0.25">
      <c r="A201" s="18">
        <v>6</v>
      </c>
      <c r="B201" s="27" t="s">
        <v>583</v>
      </c>
      <c r="C201" s="19" t="s">
        <v>249</v>
      </c>
      <c r="D201" s="28">
        <f t="shared" si="19"/>
        <v>1.5</v>
      </c>
      <c r="E201" s="29">
        <f>VLOOKUP(C201,'[1]Liste der'!$A$16:$B$41,2,0)</f>
        <v>25</v>
      </c>
      <c r="F201" s="29">
        <f t="shared" si="18"/>
        <v>6300</v>
      </c>
      <c r="G201" s="44">
        <v>1.5</v>
      </c>
      <c r="H201" s="44"/>
      <c r="I201" s="44"/>
      <c r="J201" s="44"/>
      <c r="K201" s="44"/>
    </row>
    <row r="202" spans="1:11" x14ac:dyDescent="0.25">
      <c r="A202" s="18">
        <v>7</v>
      </c>
      <c r="B202" s="27" t="s">
        <v>584</v>
      </c>
      <c r="C202" s="19" t="s">
        <v>256</v>
      </c>
      <c r="D202" s="28">
        <f t="shared" si="19"/>
        <v>1.5</v>
      </c>
      <c r="E202" s="29">
        <f>VLOOKUP(C202,'[1]Liste der'!$A$16:$B$41,2,0)</f>
        <v>35</v>
      </c>
      <c r="F202" s="29">
        <f t="shared" si="18"/>
        <v>8820</v>
      </c>
      <c r="G202" s="44">
        <v>1.5</v>
      </c>
      <c r="H202" s="44"/>
      <c r="I202" s="44"/>
      <c r="J202" s="44"/>
      <c r="K202" s="44"/>
    </row>
    <row r="203" spans="1:11" x14ac:dyDescent="0.25">
      <c r="A203" s="18">
        <v>8</v>
      </c>
      <c r="B203" s="27" t="s">
        <v>585</v>
      </c>
      <c r="C203" s="19" t="s">
        <v>253</v>
      </c>
      <c r="D203" s="28">
        <f t="shared" si="19"/>
        <v>1.5</v>
      </c>
      <c r="E203" s="29">
        <f>VLOOKUP(C203,'[1]Liste der'!$A$16:$B$41,2,0)</f>
        <v>35</v>
      </c>
      <c r="F203" s="29">
        <f t="shared" si="18"/>
        <v>8820</v>
      </c>
      <c r="G203" s="44">
        <v>1.5</v>
      </c>
      <c r="H203" s="44"/>
      <c r="I203" s="44"/>
      <c r="J203" s="44"/>
      <c r="K203" s="44"/>
    </row>
    <row r="204" spans="1:11" x14ac:dyDescent="0.25">
      <c r="A204" s="18">
        <v>9</v>
      </c>
      <c r="B204" s="27" t="s">
        <v>586</v>
      </c>
      <c r="C204" s="19" t="s">
        <v>253</v>
      </c>
      <c r="D204" s="28">
        <f t="shared" si="19"/>
        <v>1.5</v>
      </c>
      <c r="E204" s="29">
        <f>VLOOKUP(C204,'[1]Liste der'!$A$16:$B$41,2,0)</f>
        <v>35</v>
      </c>
      <c r="F204" s="29">
        <f t="shared" si="18"/>
        <v>8820</v>
      </c>
      <c r="G204" s="44">
        <v>1.5</v>
      </c>
      <c r="H204" s="44"/>
      <c r="I204" s="44"/>
      <c r="J204" s="44"/>
      <c r="K204" s="44"/>
    </row>
    <row r="205" spans="1:11" x14ac:dyDescent="0.25">
      <c r="A205" s="116"/>
      <c r="B205" s="118"/>
      <c r="C205" s="118"/>
      <c r="D205" s="118"/>
      <c r="E205" s="116" t="s">
        <v>246</v>
      </c>
      <c r="F205" s="117">
        <f>SUM(F196:F204)</f>
        <v>171360</v>
      </c>
      <c r="G205" s="117">
        <f>ROUND(168*SUMPRODUCT(E196:E204,G196:G204),0)</f>
        <v>171360</v>
      </c>
      <c r="H205" s="117">
        <f>ROUND(168*SUMPRODUCT(E203:E204,H203:H204),0)</f>
        <v>0</v>
      </c>
      <c r="I205" s="117">
        <f>ROUND(168*SUMPRODUCT(E196:E204,I196:I204),0)</f>
        <v>0</v>
      </c>
      <c r="J205" s="117">
        <f>ROUND(168*SUMPRODUCT(E203:E204,J203:J204),0)</f>
        <v>0</v>
      </c>
      <c r="K205" s="117">
        <f>ROUND(168*SUMPRODUCT(E203:E204,K203:K204),0)</f>
        <v>0</v>
      </c>
    </row>
    <row r="207" spans="1:11" x14ac:dyDescent="0.25">
      <c r="A207" s="75" t="s">
        <v>606</v>
      </c>
      <c r="B207" s="19">
        <v>0</v>
      </c>
      <c r="G207" s="177" t="s">
        <v>227</v>
      </c>
      <c r="H207" s="177"/>
      <c r="I207" s="177"/>
      <c r="J207" s="177"/>
      <c r="K207" s="177"/>
    </row>
    <row r="208" spans="1:11" ht="31.5" x14ac:dyDescent="0.25">
      <c r="A208" s="110"/>
      <c r="B208" s="111" t="s">
        <v>228</v>
      </c>
      <c r="C208" s="111" t="s">
        <v>229</v>
      </c>
      <c r="D208" s="111" t="s">
        <v>227</v>
      </c>
      <c r="E208" s="112" t="s">
        <v>230</v>
      </c>
      <c r="F208" s="112" t="s">
        <v>231</v>
      </c>
      <c r="G208" s="112" t="s">
        <v>232</v>
      </c>
      <c r="H208" s="113" t="s">
        <v>233</v>
      </c>
      <c r="I208" s="113" t="s">
        <v>234</v>
      </c>
      <c r="J208" s="113" t="s">
        <v>235</v>
      </c>
      <c r="K208" s="113" t="s">
        <v>236</v>
      </c>
    </row>
    <row r="209" spans="1:13" x14ac:dyDescent="0.25">
      <c r="A209" s="56">
        <v>1</v>
      </c>
      <c r="B209" s="27" t="s">
        <v>587</v>
      </c>
      <c r="C209" s="19" t="s">
        <v>249</v>
      </c>
      <c r="D209" s="28">
        <f>SUM(G209:K209)</f>
        <v>4</v>
      </c>
      <c r="E209" s="29">
        <f>VLOOKUP(C209,'[1]Liste der'!$A$16:$B$41,2,0)</f>
        <v>25</v>
      </c>
      <c r="F209" s="29">
        <f>168*E209*D209</f>
        <v>16800</v>
      </c>
      <c r="G209" s="44">
        <v>4</v>
      </c>
      <c r="H209" s="44"/>
      <c r="I209" s="44"/>
      <c r="J209" s="44"/>
      <c r="K209" s="44"/>
    </row>
    <row r="210" spans="1:13" x14ac:dyDescent="0.25">
      <c r="A210" s="56">
        <v>2</v>
      </c>
      <c r="B210" s="27" t="s">
        <v>588</v>
      </c>
      <c r="C210" s="19" t="s">
        <v>262</v>
      </c>
      <c r="D210" s="28">
        <f>SUM(G210:K210)</f>
        <v>3.5</v>
      </c>
      <c r="E210" s="29">
        <f>VLOOKUP(C210,'[1]Liste der'!$A$16:$B$41,2,0)</f>
        <v>25</v>
      </c>
      <c r="F210" s="29">
        <f>168*E210*D210</f>
        <v>14700</v>
      </c>
      <c r="G210" s="44">
        <v>3.5</v>
      </c>
      <c r="H210" s="44"/>
      <c r="I210" s="44"/>
      <c r="J210" s="44"/>
      <c r="K210" s="44"/>
    </row>
    <row r="211" spans="1:13" x14ac:dyDescent="0.25">
      <c r="A211" s="116"/>
      <c r="B211" s="118"/>
      <c r="C211" s="118"/>
      <c r="D211" s="118"/>
      <c r="E211" s="116" t="s">
        <v>246</v>
      </c>
      <c r="F211" s="117">
        <f>SUM(F209:F210)</f>
        <v>31500</v>
      </c>
      <c r="G211" s="117">
        <f>ROUND(168*SUMPRODUCT(E209:E210,G209:G210),0)</f>
        <v>31500</v>
      </c>
      <c r="H211" s="117">
        <f>ROUND(168*SUMPRODUCT(F209:F210,H209:H210),0)</f>
        <v>0</v>
      </c>
      <c r="I211" s="117">
        <f>ROUND(168*SUMPRODUCT(G209:G210,I209:I210),0)</f>
        <v>0</v>
      </c>
      <c r="J211" s="117">
        <f>ROUND(168*SUMPRODUCT(H209:H210,J209:J210),0)</f>
        <v>0</v>
      </c>
      <c r="K211" s="117">
        <f>ROUND(168*SUMPRODUCT(I209:I210,K209:K210),0)</f>
        <v>0</v>
      </c>
    </row>
    <row r="212" spans="1:13" x14ac:dyDescent="0.25">
      <c r="B212" s="58"/>
    </row>
    <row r="213" spans="1:13" x14ac:dyDescent="0.25">
      <c r="A213" s="75" t="s">
        <v>607</v>
      </c>
      <c r="B213" s="58">
        <v>0</v>
      </c>
      <c r="G213" s="177" t="s">
        <v>227</v>
      </c>
      <c r="H213" s="177"/>
      <c r="I213" s="177"/>
      <c r="J213" s="177"/>
      <c r="K213" s="177"/>
    </row>
    <row r="214" spans="1:13" ht="31.5" x14ac:dyDescent="0.25">
      <c r="A214" s="110"/>
      <c r="B214" s="111" t="s">
        <v>228</v>
      </c>
      <c r="C214" s="111" t="s">
        <v>229</v>
      </c>
      <c r="D214" s="111" t="s">
        <v>227</v>
      </c>
      <c r="E214" s="112" t="s">
        <v>230</v>
      </c>
      <c r="F214" s="112" t="s">
        <v>231</v>
      </c>
      <c r="G214" s="112" t="s">
        <v>232</v>
      </c>
      <c r="H214" s="113" t="s">
        <v>233</v>
      </c>
      <c r="I214" s="113" t="s">
        <v>234</v>
      </c>
      <c r="J214" s="113" t="s">
        <v>235</v>
      </c>
      <c r="K214" s="113" t="s">
        <v>236</v>
      </c>
    </row>
    <row r="215" spans="1:13" x14ac:dyDescent="0.25">
      <c r="A215" s="18">
        <v>1</v>
      </c>
      <c r="B215" s="27" t="s">
        <v>589</v>
      </c>
      <c r="C215" s="36" t="s">
        <v>247</v>
      </c>
      <c r="D215" s="37">
        <f>SUM(G215:K215)</f>
        <v>9</v>
      </c>
      <c r="E215" s="29">
        <f>VLOOKUP(C215,'[1]Liste der'!$A$16:$B$41,2,0)</f>
        <v>50</v>
      </c>
      <c r="F215" s="29">
        <f>168*E215*D215</f>
        <v>75600</v>
      </c>
      <c r="G215" s="44">
        <v>9</v>
      </c>
      <c r="H215" s="44"/>
      <c r="I215" s="44"/>
      <c r="J215" s="44"/>
      <c r="K215" s="44"/>
      <c r="M215" s="22">
        <v>15.333476792686996</v>
      </c>
    </row>
    <row r="216" spans="1:13" x14ac:dyDescent="0.25">
      <c r="A216" s="18">
        <v>2</v>
      </c>
      <c r="B216" s="27" t="s">
        <v>590</v>
      </c>
      <c r="C216" s="36" t="s">
        <v>249</v>
      </c>
      <c r="D216" s="37">
        <f>SUM(G216:K216)</f>
        <v>36</v>
      </c>
      <c r="E216" s="29">
        <f>VLOOKUP(C216,'[1]Liste der'!$A$16:$B$41,2,0)</f>
        <v>25</v>
      </c>
      <c r="F216" s="29">
        <f>168*E216*D216</f>
        <v>151200</v>
      </c>
      <c r="G216" s="44">
        <v>36</v>
      </c>
      <c r="H216" s="44"/>
      <c r="I216" s="44"/>
      <c r="J216" s="44"/>
      <c r="K216" s="44"/>
      <c r="M216" s="22">
        <f>M215-M218</f>
        <v>14.843858816951716</v>
      </c>
    </row>
    <row r="217" spans="1:13" x14ac:dyDescent="0.25">
      <c r="A217" s="116"/>
      <c r="B217" s="118"/>
      <c r="C217" s="118"/>
      <c r="D217" s="118"/>
      <c r="E217" s="116" t="s">
        <v>246</v>
      </c>
      <c r="F217" s="117">
        <f>SUM(F215:F216)</f>
        <v>226800</v>
      </c>
      <c r="G217" s="117">
        <f>ROUND(168*SUMPRODUCT(E215:E216,G215:G216),0)</f>
        <v>226800</v>
      </c>
      <c r="H217" s="117">
        <f>ROUND(168*SUMPRODUCT(F215:F216,H215:H216),0)</f>
        <v>0</v>
      </c>
      <c r="I217" s="117">
        <f>ROUND(168*SUMPRODUCT(G215:G216,I215:I216),0)</f>
        <v>0</v>
      </c>
      <c r="J217" s="117">
        <f>ROUND(168*SUMPRODUCT(H215:H216,J215:J216),0)</f>
        <v>0</v>
      </c>
      <c r="K217" s="117">
        <f>ROUND(168*SUMPRODUCT(I215:I216,K215:K216),0)</f>
        <v>0</v>
      </c>
      <c r="M217" s="31">
        <f>D222-M218</f>
        <v>14.843858816951716</v>
      </c>
    </row>
    <row r="218" spans="1:13" x14ac:dyDescent="0.25">
      <c r="M218" s="22">
        <f>M221/M219</f>
        <v>0.48961797573527949</v>
      </c>
    </row>
    <row r="219" spans="1:13" x14ac:dyDescent="0.25">
      <c r="A219" s="75" t="s">
        <v>608</v>
      </c>
      <c r="B219" s="19">
        <v>0</v>
      </c>
      <c r="G219" s="177" t="s">
        <v>227</v>
      </c>
      <c r="H219" s="177"/>
      <c r="I219" s="177"/>
      <c r="J219" s="177"/>
      <c r="K219" s="177"/>
      <c r="M219" s="22">
        <f>15*168*E152</f>
        <v>12434.183999999999</v>
      </c>
    </row>
    <row r="220" spans="1:13" ht="31.5" x14ac:dyDescent="0.25">
      <c r="B220" s="25" t="s">
        <v>228</v>
      </c>
      <c r="C220" s="25" t="s">
        <v>229</v>
      </c>
      <c r="D220" s="25" t="s">
        <v>227</v>
      </c>
      <c r="E220" s="26" t="s">
        <v>230</v>
      </c>
      <c r="F220" s="26" t="s">
        <v>231</v>
      </c>
      <c r="G220" s="26" t="s">
        <v>232</v>
      </c>
      <c r="H220" s="75" t="s">
        <v>233</v>
      </c>
      <c r="I220" s="75" t="s">
        <v>234</v>
      </c>
      <c r="J220" s="75" t="s">
        <v>235</v>
      </c>
      <c r="K220" s="75" t="s">
        <v>236</v>
      </c>
    </row>
    <row r="221" spans="1:13" x14ac:dyDescent="0.25">
      <c r="A221" s="18">
        <v>1</v>
      </c>
      <c r="B221" s="27" t="s">
        <v>591</v>
      </c>
      <c r="C221" s="19" t="s">
        <v>248</v>
      </c>
      <c r="D221" s="28">
        <f>SUM(G221:K221)</f>
        <v>0.5</v>
      </c>
      <c r="E221" s="29">
        <f>VLOOKUP(C221,'[1]Liste der'!$A$16:$B$41,2,0)</f>
        <v>50</v>
      </c>
      <c r="F221" s="29">
        <f>168*E221*D221</f>
        <v>4200</v>
      </c>
      <c r="G221" s="28">
        <v>0.5</v>
      </c>
      <c r="H221" s="44"/>
      <c r="I221" s="44"/>
      <c r="J221" s="44"/>
      <c r="K221" s="44"/>
      <c r="M221" s="22">
        <v>6088</v>
      </c>
    </row>
    <row r="222" spans="1:13" x14ac:dyDescent="0.25">
      <c r="A222" s="18">
        <v>2</v>
      </c>
      <c r="B222" s="27" t="s">
        <v>592</v>
      </c>
      <c r="C222" s="19" t="s">
        <v>254</v>
      </c>
      <c r="D222" s="28">
        <f t="shared" ref="D222:D223" si="20">SUM(G222:K222)</f>
        <v>15.333476792686996</v>
      </c>
      <c r="E222" s="29">
        <f>VLOOKUP(C222,'[1]Liste der'!$A$16:$B$41,2,0)</f>
        <v>15</v>
      </c>
      <c r="F222" s="29">
        <f>168*E222*D222</f>
        <v>38640.361517571233</v>
      </c>
      <c r="G222" s="28">
        <v>14.843858816951716</v>
      </c>
      <c r="H222" s="44"/>
      <c r="I222" s="44">
        <v>0.48961797573527949</v>
      </c>
      <c r="J222" s="44"/>
      <c r="K222" s="44"/>
      <c r="M222" s="22">
        <f>M221/E152</f>
        <v>1233.8372988529043</v>
      </c>
    </row>
    <row r="223" spans="1:13" x14ac:dyDescent="0.25">
      <c r="A223" s="18">
        <v>3</v>
      </c>
      <c r="B223" s="27" t="s">
        <v>593</v>
      </c>
      <c r="C223" s="19" t="s">
        <v>249</v>
      </c>
      <c r="D223" s="28">
        <f t="shared" si="20"/>
        <v>15.5</v>
      </c>
      <c r="E223" s="29">
        <f>VLOOKUP(C223,'[1]Liste der'!$A$16:$B$41,2,0)</f>
        <v>25</v>
      </c>
      <c r="F223" s="29">
        <f>168*E223*D223</f>
        <v>65100</v>
      </c>
      <c r="G223" s="28">
        <v>15.5</v>
      </c>
      <c r="H223" s="44"/>
      <c r="I223" s="44"/>
      <c r="J223" s="44"/>
      <c r="K223" s="44"/>
    </row>
    <row r="224" spans="1:13" x14ac:dyDescent="0.25">
      <c r="A224" s="116"/>
      <c r="B224" s="118"/>
      <c r="C224" s="118"/>
      <c r="D224" s="118"/>
      <c r="E224" s="116" t="s">
        <v>246</v>
      </c>
      <c r="F224" s="117">
        <f>SUM(F221:F223)</f>
        <v>107940.36151757123</v>
      </c>
      <c r="G224" s="117">
        <f>F224-I224</f>
        <v>106706.36151757123</v>
      </c>
      <c r="H224" s="117">
        <f t="shared" ref="H224:K224" si="21">ROUND(168*SUMPRODUCT(F221:F223,H221:H223),0)</f>
        <v>0</v>
      </c>
      <c r="I224" s="117">
        <f>ROUND(168*SUMPRODUCT(E221:E223,I221:I223),0)</f>
        <v>1234</v>
      </c>
      <c r="J224" s="117">
        <f t="shared" si="21"/>
        <v>0</v>
      </c>
      <c r="K224" s="117">
        <f t="shared" si="21"/>
        <v>0</v>
      </c>
    </row>
    <row r="225" spans="1:13" x14ac:dyDescent="0.25">
      <c r="F225" s="21"/>
    </row>
    <row r="226" spans="1:13" x14ac:dyDescent="0.25">
      <c r="A226" s="75" t="s">
        <v>609</v>
      </c>
      <c r="B226" s="19">
        <v>0</v>
      </c>
      <c r="G226" s="177" t="s">
        <v>227</v>
      </c>
      <c r="H226" s="177"/>
      <c r="I226" s="177"/>
      <c r="J226" s="177"/>
      <c r="K226" s="177"/>
    </row>
    <row r="227" spans="1:13" ht="31.5" x14ac:dyDescent="0.25">
      <c r="A227" s="110"/>
      <c r="B227" s="111" t="s">
        <v>228</v>
      </c>
      <c r="C227" s="111" t="s">
        <v>229</v>
      </c>
      <c r="D227" s="111" t="s">
        <v>227</v>
      </c>
      <c r="E227" s="112" t="s">
        <v>230</v>
      </c>
      <c r="F227" s="112" t="s">
        <v>231</v>
      </c>
      <c r="G227" s="112" t="s">
        <v>232</v>
      </c>
      <c r="H227" s="113" t="s">
        <v>233</v>
      </c>
      <c r="I227" s="113" t="s">
        <v>234</v>
      </c>
      <c r="J227" s="113" t="s">
        <v>235</v>
      </c>
      <c r="K227" s="113" t="s">
        <v>236</v>
      </c>
    </row>
    <row r="228" spans="1:13" x14ac:dyDescent="0.25">
      <c r="A228" s="18">
        <v>1</v>
      </c>
      <c r="B228" s="27" t="s">
        <v>594</v>
      </c>
      <c r="C228" s="19" t="s">
        <v>248</v>
      </c>
      <c r="D228" s="28">
        <f>SUM(G228:K228)</f>
        <v>2</v>
      </c>
      <c r="E228" s="29">
        <f>VLOOKUP(C228,'[1]Liste der'!$A$16:$B$41,2,0)</f>
        <v>50</v>
      </c>
      <c r="F228" s="29">
        <f t="shared" ref="F228:F236" si="22">168*E228*D228</f>
        <v>16800</v>
      </c>
      <c r="G228" s="44"/>
      <c r="H228" s="28">
        <v>2</v>
      </c>
      <c r="I228" s="44"/>
      <c r="J228" s="44"/>
      <c r="K228" s="44"/>
    </row>
    <row r="229" spans="1:13" x14ac:dyDescent="0.25">
      <c r="A229" s="18">
        <v>2</v>
      </c>
      <c r="B229" s="27" t="s">
        <v>595</v>
      </c>
      <c r="C229" s="19" t="s">
        <v>249</v>
      </c>
      <c r="D229" s="28">
        <f t="shared" ref="D229:D236" si="23">SUM(G229:K229)</f>
        <v>32</v>
      </c>
      <c r="E229" s="29">
        <f>VLOOKUP(C229,'[1]Liste der'!$A$16:$B$41,2,0)</f>
        <v>25</v>
      </c>
      <c r="F229" s="29">
        <f t="shared" si="22"/>
        <v>134400</v>
      </c>
      <c r="G229" s="44">
        <v>1.9288739815978282</v>
      </c>
      <c r="H229" s="28">
        <v>30.071126018402172</v>
      </c>
      <c r="I229" s="44"/>
      <c r="J229" s="44"/>
      <c r="K229" s="44"/>
      <c r="M229" s="31">
        <f>32-H229</f>
        <v>1.9288739815978282</v>
      </c>
    </row>
    <row r="230" spans="1:13" x14ac:dyDescent="0.25">
      <c r="A230" s="18">
        <v>3</v>
      </c>
      <c r="B230" s="27" t="s">
        <v>596</v>
      </c>
      <c r="C230" s="19" t="s">
        <v>250</v>
      </c>
      <c r="D230" s="28">
        <f t="shared" si="23"/>
        <v>32</v>
      </c>
      <c r="E230" s="29">
        <f>VLOOKUP(C230,'[1]Liste der'!$A$16:$B$41,2,0)</f>
        <v>25</v>
      </c>
      <c r="F230" s="29">
        <f t="shared" si="22"/>
        <v>134400</v>
      </c>
      <c r="G230" s="44"/>
      <c r="H230" s="28">
        <v>32</v>
      </c>
      <c r="I230" s="44"/>
      <c r="J230" s="44"/>
      <c r="K230" s="44"/>
    </row>
    <row r="231" spans="1:13" x14ac:dyDescent="0.25">
      <c r="A231" s="18">
        <v>4</v>
      </c>
      <c r="B231" s="27" t="s">
        <v>597</v>
      </c>
      <c r="C231" s="19" t="s">
        <v>255</v>
      </c>
      <c r="D231" s="28">
        <f t="shared" si="23"/>
        <v>32</v>
      </c>
      <c r="E231" s="29">
        <f>VLOOKUP(C231,'[1]Liste der'!$A$16:$B$41,2,0)</f>
        <v>35</v>
      </c>
      <c r="F231" s="29">
        <f t="shared" si="22"/>
        <v>188160</v>
      </c>
      <c r="G231" s="44"/>
      <c r="H231" s="28">
        <v>32</v>
      </c>
      <c r="I231" s="44"/>
      <c r="J231" s="44"/>
      <c r="K231" s="44"/>
    </row>
    <row r="232" spans="1:13" x14ac:dyDescent="0.25">
      <c r="A232" s="18">
        <v>5</v>
      </c>
      <c r="B232" s="27" t="s">
        <v>598</v>
      </c>
      <c r="C232" s="19" t="s">
        <v>258</v>
      </c>
      <c r="D232" s="28">
        <f t="shared" si="23"/>
        <v>32</v>
      </c>
      <c r="E232" s="29">
        <f>VLOOKUP(C232,'[1]Liste der'!$A$16:$B$41,2,0)</f>
        <v>15</v>
      </c>
      <c r="F232" s="29">
        <f t="shared" si="22"/>
        <v>80640</v>
      </c>
      <c r="G232" s="44"/>
      <c r="H232" s="28">
        <v>32</v>
      </c>
      <c r="I232" s="44"/>
      <c r="J232" s="44"/>
      <c r="K232" s="44"/>
    </row>
    <row r="233" spans="1:13" x14ac:dyDescent="0.25">
      <c r="A233" s="18">
        <v>6</v>
      </c>
      <c r="B233" s="27" t="s">
        <v>599</v>
      </c>
      <c r="C233" s="19" t="s">
        <v>256</v>
      </c>
      <c r="D233" s="28">
        <f t="shared" si="23"/>
        <v>30</v>
      </c>
      <c r="E233" s="29">
        <f>VLOOKUP(C233,'[1]Liste der'!$A$16:$B$41,2,0)</f>
        <v>35</v>
      </c>
      <c r="F233" s="29">
        <f t="shared" si="22"/>
        <v>176400</v>
      </c>
      <c r="G233" s="44"/>
      <c r="H233" s="28">
        <v>30</v>
      </c>
      <c r="I233" s="44"/>
      <c r="J233" s="44"/>
      <c r="K233" s="44"/>
    </row>
    <row r="234" spans="1:13" x14ac:dyDescent="0.25">
      <c r="A234" s="18">
        <v>7</v>
      </c>
      <c r="B234" s="27" t="s">
        <v>600</v>
      </c>
      <c r="C234" s="19" t="s">
        <v>248</v>
      </c>
      <c r="D234" s="28">
        <f t="shared" si="23"/>
        <v>10</v>
      </c>
      <c r="E234" s="29">
        <f>VLOOKUP(C234,'[1]Liste der'!$A$16:$B$41,2,0)</f>
        <v>50</v>
      </c>
      <c r="F234" s="29">
        <f t="shared" si="22"/>
        <v>84000</v>
      </c>
      <c r="G234" s="44"/>
      <c r="H234" s="28">
        <v>10</v>
      </c>
      <c r="I234" s="44"/>
      <c r="J234" s="44"/>
      <c r="K234" s="44"/>
    </row>
    <row r="235" spans="1:13" x14ac:dyDescent="0.25">
      <c r="A235" s="18">
        <v>8</v>
      </c>
      <c r="B235" s="27" t="s">
        <v>601</v>
      </c>
      <c r="C235" s="19" t="s">
        <v>250</v>
      </c>
      <c r="D235" s="28">
        <f t="shared" si="23"/>
        <v>9</v>
      </c>
      <c r="E235" s="29">
        <f>VLOOKUP(C235,'[1]Liste der'!$A$16:$B$41,2,0)</f>
        <v>25</v>
      </c>
      <c r="F235" s="29">
        <f t="shared" si="22"/>
        <v>37800</v>
      </c>
      <c r="G235" s="44"/>
      <c r="H235" s="28">
        <v>9</v>
      </c>
      <c r="I235" s="44"/>
      <c r="J235" s="44"/>
      <c r="K235" s="44"/>
    </row>
    <row r="236" spans="1:13" x14ac:dyDescent="0.25">
      <c r="A236" s="18">
        <v>10</v>
      </c>
      <c r="B236" s="27" t="s">
        <v>619</v>
      </c>
      <c r="C236" s="19" t="s">
        <v>250</v>
      </c>
      <c r="D236" s="28">
        <f t="shared" si="23"/>
        <v>36</v>
      </c>
      <c r="E236" s="29">
        <f>VLOOKUP(C236,'[1]Liste der'!$A$16:$B$41,2,0)</f>
        <v>25</v>
      </c>
      <c r="F236" s="29">
        <f t="shared" si="22"/>
        <v>151200</v>
      </c>
      <c r="G236" s="44"/>
      <c r="H236" s="28">
        <v>36</v>
      </c>
      <c r="I236" s="44"/>
      <c r="J236" s="44"/>
      <c r="K236" s="44"/>
    </row>
    <row r="237" spans="1:13" x14ac:dyDescent="0.25">
      <c r="A237" s="116"/>
      <c r="B237" s="118"/>
      <c r="C237" s="118"/>
      <c r="D237" s="120">
        <f>SUM(D228:D236)</f>
        <v>215</v>
      </c>
      <c r="E237" s="116" t="s">
        <v>246</v>
      </c>
      <c r="F237" s="117">
        <f>SUM(F228:F236)</f>
        <v>1003800</v>
      </c>
      <c r="G237" s="117">
        <f>ROUND(168*SUMPRODUCT(E228:E236,G228:G236),0)</f>
        <v>8101</v>
      </c>
      <c r="H237" s="117">
        <f>ROUND(168*SUMPRODUCT(E228:E236,H228:H236),0)</f>
        <v>995699</v>
      </c>
      <c r="I237" s="117">
        <f>ROUND(168*SUMPRODUCT(G228:G236,I228:I236),0)</f>
        <v>0</v>
      </c>
      <c r="J237" s="117">
        <f>ROUND(168*SUMPRODUCT(H228:H236,J228:J236),0)</f>
        <v>0</v>
      </c>
      <c r="K237" s="117">
        <f>ROUND(168*SUMPRODUCT(I228:I236,K228:K236),0)</f>
        <v>0</v>
      </c>
    </row>
    <row r="240" spans="1:13" x14ac:dyDescent="0.25">
      <c r="F240" s="21">
        <f>SUM(F11:F24,F31:F98,F103:F118,F155:F171,F228:F236)</f>
        <v>2148674.6000008481</v>
      </c>
    </row>
  </sheetData>
  <autoFilter ref="H1:H237"/>
  <mergeCells count="12">
    <mergeCell ref="A2:B2"/>
    <mergeCell ref="G181:K181"/>
    <mergeCell ref="G3:K3"/>
    <mergeCell ref="G29:K29"/>
    <mergeCell ref="G101:K101"/>
    <mergeCell ref="G124:K124"/>
    <mergeCell ref="G152:K152"/>
    <mergeCell ref="G194:K194"/>
    <mergeCell ref="G207:K207"/>
    <mergeCell ref="G213:K213"/>
    <mergeCell ref="G219:K219"/>
    <mergeCell ref="G226:K226"/>
  </mergeCells>
  <conditionalFormatting sqref="G209:K210 G215:K216 H221:K223 G5:K26 G103:K121 G228:G236 I228:K236 B5:C26 C103:C121 C221:C223 C228:C236">
    <cfRule type="containsBlanks" dxfId="189" priority="104">
      <formula>LEN(TRIM(B5))=0</formula>
    </cfRule>
  </conditionalFormatting>
  <conditionalFormatting sqref="C31">
    <cfRule type="containsBlanks" dxfId="188" priority="63">
      <formula>LEN(TRIM(C31))=0</formula>
    </cfRule>
  </conditionalFormatting>
  <conditionalFormatting sqref="C96:C98">
    <cfRule type="containsBlanks" dxfId="187" priority="64">
      <formula>LEN(TRIM(C96))=0</formula>
    </cfRule>
  </conditionalFormatting>
  <conditionalFormatting sqref="C89">
    <cfRule type="containsBlanks" dxfId="186" priority="65">
      <formula>LEN(TRIM(C89))=0</formula>
    </cfRule>
  </conditionalFormatting>
  <conditionalFormatting sqref="C83:C88">
    <cfRule type="containsBlanks" dxfId="185" priority="66">
      <formula>LEN(TRIM(C83))=0</formula>
    </cfRule>
  </conditionalFormatting>
  <conditionalFormatting sqref="C80">
    <cfRule type="containsBlanks" dxfId="184" priority="68">
      <formula>LEN(TRIM(C80))=0</formula>
    </cfRule>
  </conditionalFormatting>
  <conditionalFormatting sqref="C62 C66">
    <cfRule type="containsBlanks" dxfId="183" priority="70">
      <formula>LEN(TRIM(C62))=0</formula>
    </cfRule>
  </conditionalFormatting>
  <conditionalFormatting sqref="C54 C56:C58">
    <cfRule type="containsBlanks" dxfId="182" priority="71">
      <formula>LEN(TRIM(C54))=0</formula>
    </cfRule>
  </conditionalFormatting>
  <conditionalFormatting sqref="C46 C48 C51">
    <cfRule type="containsBlanks" dxfId="181" priority="72">
      <formula>LEN(TRIM(C46))=0</formula>
    </cfRule>
  </conditionalFormatting>
  <conditionalFormatting sqref="C39:C40 C44">
    <cfRule type="containsBlanks" dxfId="180" priority="73">
      <formula>LEN(TRIM(C39))=0</formula>
    </cfRule>
  </conditionalFormatting>
  <conditionalFormatting sqref="C32:C38">
    <cfRule type="containsBlanks" dxfId="179" priority="74">
      <formula>LEN(TRIM(C32))=0</formula>
    </cfRule>
  </conditionalFormatting>
  <conditionalFormatting sqref="C41">
    <cfRule type="containsBlanks" dxfId="178" priority="75">
      <formula>LEN(TRIM(C41))=0</formula>
    </cfRule>
  </conditionalFormatting>
  <conditionalFormatting sqref="C42">
    <cfRule type="containsBlanks" dxfId="177" priority="76">
      <formula>LEN(TRIM(C42))=0</formula>
    </cfRule>
  </conditionalFormatting>
  <conditionalFormatting sqref="C43">
    <cfRule type="containsBlanks" dxfId="176" priority="77">
      <formula>LEN(TRIM(C43))=0</formula>
    </cfRule>
  </conditionalFormatting>
  <conditionalFormatting sqref="C45">
    <cfRule type="containsBlanks" dxfId="175" priority="78">
      <formula>LEN(TRIM(C45))=0</formula>
    </cfRule>
  </conditionalFormatting>
  <conditionalFormatting sqref="C59">
    <cfRule type="containsBlanks" dxfId="174" priority="79">
      <formula>LEN(TRIM(C59))=0</formula>
    </cfRule>
  </conditionalFormatting>
  <conditionalFormatting sqref="C60">
    <cfRule type="containsBlanks" dxfId="173" priority="80">
      <formula>LEN(TRIM(C60))=0</formula>
    </cfRule>
  </conditionalFormatting>
  <conditionalFormatting sqref="C61">
    <cfRule type="containsBlanks" dxfId="172" priority="81">
      <formula>LEN(TRIM(C61))=0</formula>
    </cfRule>
  </conditionalFormatting>
  <conditionalFormatting sqref="C47">
    <cfRule type="containsBlanks" dxfId="171" priority="82">
      <formula>LEN(TRIM(C47))=0</formula>
    </cfRule>
  </conditionalFormatting>
  <conditionalFormatting sqref="C49">
    <cfRule type="containsBlanks" dxfId="170" priority="83">
      <formula>LEN(TRIM(C49))=0</formula>
    </cfRule>
  </conditionalFormatting>
  <conditionalFormatting sqref="C50">
    <cfRule type="containsBlanks" dxfId="169" priority="84">
      <formula>LEN(TRIM(C50))=0</formula>
    </cfRule>
  </conditionalFormatting>
  <conditionalFormatting sqref="C52">
    <cfRule type="containsBlanks" dxfId="168" priority="85">
      <formula>LEN(TRIM(C52))=0</formula>
    </cfRule>
  </conditionalFormatting>
  <conditionalFormatting sqref="C53">
    <cfRule type="containsBlanks" dxfId="167" priority="86">
      <formula>LEN(TRIM(C53))=0</formula>
    </cfRule>
  </conditionalFormatting>
  <conditionalFormatting sqref="C55">
    <cfRule type="containsBlanks" dxfId="166" priority="87">
      <formula>LEN(TRIM(C55))=0</formula>
    </cfRule>
  </conditionalFormatting>
  <conditionalFormatting sqref="C63">
    <cfRule type="containsBlanks" dxfId="165" priority="88">
      <formula>LEN(TRIM(C63))=0</formula>
    </cfRule>
  </conditionalFormatting>
  <conditionalFormatting sqref="C64">
    <cfRule type="containsBlanks" dxfId="164" priority="89">
      <formula>LEN(TRIM(C64))=0</formula>
    </cfRule>
  </conditionalFormatting>
  <conditionalFormatting sqref="C65">
    <cfRule type="containsBlanks" dxfId="163" priority="90">
      <formula>LEN(TRIM(C65))=0</formula>
    </cfRule>
  </conditionalFormatting>
  <conditionalFormatting sqref="C72">
    <cfRule type="containsBlanks" dxfId="162" priority="91">
      <formula>LEN(TRIM(C72))=0</formula>
    </cfRule>
  </conditionalFormatting>
  <conditionalFormatting sqref="C74">
    <cfRule type="containsBlanks" dxfId="161" priority="92">
      <formula>LEN(TRIM(C74))=0</formula>
    </cfRule>
  </conditionalFormatting>
  <conditionalFormatting sqref="C79">
    <cfRule type="containsBlanks" dxfId="160" priority="93">
      <formula>LEN(TRIM(C79))=0</formula>
    </cfRule>
  </conditionalFormatting>
  <conditionalFormatting sqref="C81">
    <cfRule type="containsBlanks" dxfId="159" priority="94">
      <formula>LEN(TRIM(C81))=0</formula>
    </cfRule>
  </conditionalFormatting>
  <conditionalFormatting sqref="C82">
    <cfRule type="containsBlanks" dxfId="158" priority="95">
      <formula>LEN(TRIM(C82))=0</formula>
    </cfRule>
  </conditionalFormatting>
  <conditionalFormatting sqref="C76">
    <cfRule type="containsBlanks" dxfId="157" priority="96">
      <formula>LEN(TRIM(C76))=0</formula>
    </cfRule>
  </conditionalFormatting>
  <conditionalFormatting sqref="C75">
    <cfRule type="containsBlanks" dxfId="156" priority="97">
      <formula>LEN(TRIM(C75))=0</formula>
    </cfRule>
  </conditionalFormatting>
  <conditionalFormatting sqref="C67:C71">
    <cfRule type="containsBlanks" dxfId="155" priority="98">
      <formula>LEN(TRIM(C67))=0</formula>
    </cfRule>
  </conditionalFormatting>
  <conditionalFormatting sqref="C73">
    <cfRule type="containsBlanks" dxfId="154" priority="99">
      <formula>LEN(TRIM(C73))=0</formula>
    </cfRule>
  </conditionalFormatting>
  <conditionalFormatting sqref="C77:C78">
    <cfRule type="containsBlanks" dxfId="153" priority="100">
      <formula>LEN(TRIM(C77))=0</formula>
    </cfRule>
  </conditionalFormatting>
  <conditionalFormatting sqref="C93">
    <cfRule type="containsBlanks" dxfId="152" priority="101">
      <formula>LEN(TRIM(C93))=0</formula>
    </cfRule>
  </conditionalFormatting>
  <conditionalFormatting sqref="C90:C92">
    <cfRule type="containsBlanks" dxfId="151" priority="102">
      <formula>LEN(TRIM(C90))=0</formula>
    </cfRule>
  </conditionalFormatting>
  <conditionalFormatting sqref="C94:C95">
    <cfRule type="containsBlanks" dxfId="150" priority="103">
      <formula>LEN(TRIM(C94))=0</formula>
    </cfRule>
  </conditionalFormatting>
  <conditionalFormatting sqref="G31:K31">
    <cfRule type="containsBlanks" dxfId="149" priority="51">
      <formula>LEN(TRIM(G31))=0</formula>
    </cfRule>
  </conditionalFormatting>
  <conditionalFormatting sqref="G96:K98">
    <cfRule type="containsBlanks" dxfId="148" priority="52">
      <formula>LEN(TRIM(G96))=0</formula>
    </cfRule>
  </conditionalFormatting>
  <conditionalFormatting sqref="G89:K95">
    <cfRule type="containsBlanks" dxfId="147" priority="53">
      <formula>LEN(TRIM(G89))=0</formula>
    </cfRule>
  </conditionalFormatting>
  <conditionalFormatting sqref="G82:K88">
    <cfRule type="containsBlanks" dxfId="146" priority="54">
      <formula>LEN(TRIM(G82))=0</formula>
    </cfRule>
  </conditionalFormatting>
  <conditionalFormatting sqref="G81:K81">
    <cfRule type="containsBlanks" dxfId="145" priority="55">
      <formula>LEN(TRIM(G81))=0</formula>
    </cfRule>
  </conditionalFormatting>
  <conditionalFormatting sqref="G74:K80">
    <cfRule type="containsBlanks" dxfId="144" priority="56">
      <formula>LEN(TRIM(G74))=0</formula>
    </cfRule>
  </conditionalFormatting>
  <conditionalFormatting sqref="G67:K73">
    <cfRule type="containsBlanks" dxfId="143" priority="57">
      <formula>LEN(TRIM(G67))=0</formula>
    </cfRule>
  </conditionalFormatting>
  <conditionalFormatting sqref="G60:K66">
    <cfRule type="containsBlanks" dxfId="142" priority="58">
      <formula>LEN(TRIM(G60))=0</formula>
    </cfRule>
  </conditionalFormatting>
  <conditionalFormatting sqref="G53:K59">
    <cfRule type="containsBlanks" dxfId="141" priority="59">
      <formula>LEN(TRIM(G53))=0</formula>
    </cfRule>
  </conditionalFormatting>
  <conditionalFormatting sqref="G46:K52">
    <cfRule type="containsBlanks" dxfId="140" priority="60">
      <formula>LEN(TRIM(G46))=0</formula>
    </cfRule>
  </conditionalFormatting>
  <conditionalFormatting sqref="G39:K45">
    <cfRule type="containsBlanks" dxfId="139" priority="61">
      <formula>LEN(TRIM(G39))=0</formula>
    </cfRule>
  </conditionalFormatting>
  <conditionalFormatting sqref="G32:K38">
    <cfRule type="containsBlanks" dxfId="138" priority="62">
      <formula>LEN(TRIM(G32))=0</formula>
    </cfRule>
  </conditionalFormatting>
  <conditionalFormatting sqref="C126:C135">
    <cfRule type="containsBlanks" dxfId="137" priority="50">
      <formula>LEN(TRIM(C126))=0</formula>
    </cfRule>
  </conditionalFormatting>
  <conditionalFormatting sqref="C136:C140">
    <cfRule type="containsBlanks" dxfId="136" priority="48">
      <formula>LEN(TRIM(C136))=0</formula>
    </cfRule>
  </conditionalFormatting>
  <conditionalFormatting sqref="C141:C148">
    <cfRule type="containsBlanks" dxfId="135" priority="46">
      <formula>LEN(TRIM(C141))=0</formula>
    </cfRule>
  </conditionalFormatting>
  <conditionalFormatting sqref="G126:K127 G128:I133 K128:K133 J128:J148">
    <cfRule type="containsBlanks" dxfId="134" priority="44">
      <formula>LEN(TRIM(G126))=0</formula>
    </cfRule>
  </conditionalFormatting>
  <conditionalFormatting sqref="G134:I140 K134:K140">
    <cfRule type="containsBlanks" dxfId="133" priority="43">
      <formula>LEN(TRIM(G134))=0</formula>
    </cfRule>
  </conditionalFormatting>
  <conditionalFormatting sqref="G141:I148 K141:K148">
    <cfRule type="containsBlanks" dxfId="132" priority="42">
      <formula>LEN(TRIM(G141))=0</formula>
    </cfRule>
  </conditionalFormatting>
  <conditionalFormatting sqref="K154:K178">
    <cfRule type="containsBlanks" dxfId="131" priority="27">
      <formula>LEN(TRIM(K154))=0</formula>
    </cfRule>
  </conditionalFormatting>
  <conditionalFormatting sqref="C154">
    <cfRule type="containsBlanks" dxfId="130" priority="41">
      <formula>LEN(TRIM(C154))=0</formula>
    </cfRule>
  </conditionalFormatting>
  <conditionalFormatting sqref="C155">
    <cfRule type="containsBlanks" dxfId="129" priority="36">
      <formula>LEN(TRIM(C155))=0</formula>
    </cfRule>
  </conditionalFormatting>
  <conditionalFormatting sqref="C168 C176:C178">
    <cfRule type="containsBlanks" dxfId="128" priority="32">
      <formula>LEN(TRIM(C168))=0</formula>
    </cfRule>
  </conditionalFormatting>
  <conditionalFormatting sqref="C169:C175">
    <cfRule type="containsBlanks" dxfId="127" priority="33">
      <formula>LEN(TRIM(C169))=0</formula>
    </cfRule>
  </conditionalFormatting>
  <conditionalFormatting sqref="C161:C167">
    <cfRule type="containsBlanks" dxfId="126" priority="34">
      <formula>LEN(TRIM(C161))=0</formula>
    </cfRule>
  </conditionalFormatting>
  <conditionalFormatting sqref="C156:C160">
    <cfRule type="containsBlanks" dxfId="125" priority="35">
      <formula>LEN(TRIM(C156))=0</formula>
    </cfRule>
  </conditionalFormatting>
  <conditionalFormatting sqref="G168:J168 G176:J178">
    <cfRule type="containsBlanks" dxfId="124" priority="28">
      <formula>LEN(TRIM(G168))=0</formula>
    </cfRule>
  </conditionalFormatting>
  <conditionalFormatting sqref="G169:J175">
    <cfRule type="containsBlanks" dxfId="123" priority="29">
      <formula>LEN(TRIM(G169))=0</formula>
    </cfRule>
  </conditionalFormatting>
  <conditionalFormatting sqref="G161:J167">
    <cfRule type="containsBlanks" dxfId="122" priority="30">
      <formula>LEN(TRIM(G161))=0</formula>
    </cfRule>
  </conditionalFormatting>
  <conditionalFormatting sqref="G154:J160">
    <cfRule type="containsBlanks" dxfId="121" priority="31">
      <formula>LEN(TRIM(G154))=0</formula>
    </cfRule>
  </conditionalFormatting>
  <conditionalFormatting sqref="C201:C204">
    <cfRule type="containsBlanks" dxfId="120" priority="26">
      <formula>LEN(TRIM(C201))=0</formula>
    </cfRule>
  </conditionalFormatting>
  <conditionalFormatting sqref="C200 C196:C198">
    <cfRule type="containsBlanks" dxfId="119" priority="25">
      <formula>LEN(TRIM(C196))=0</formula>
    </cfRule>
  </conditionalFormatting>
  <conditionalFormatting sqref="C199">
    <cfRule type="containsBlanks" dxfId="118" priority="24">
      <formula>LEN(TRIM(C199))=0</formula>
    </cfRule>
  </conditionalFormatting>
  <conditionalFormatting sqref="G186:K186">
    <cfRule type="containsBlanks" dxfId="117" priority="15">
      <formula>LEN(TRIM(G186))=0</formula>
    </cfRule>
  </conditionalFormatting>
  <conditionalFormatting sqref="C210">
    <cfRule type="containsBlanks" dxfId="116" priority="11">
      <formula>LEN(TRIM(C210))=0</formula>
    </cfRule>
  </conditionalFormatting>
  <conditionalFormatting sqref="G201:K204">
    <cfRule type="containsBlanks" dxfId="115" priority="23">
      <formula>LEN(TRIM(G201))=0</formula>
    </cfRule>
  </conditionalFormatting>
  <conditionalFormatting sqref="G196:K198 G200:K200">
    <cfRule type="containsBlanks" dxfId="114" priority="22">
      <formula>LEN(TRIM(G196))=0</formula>
    </cfRule>
  </conditionalFormatting>
  <conditionalFormatting sqref="G199:K199">
    <cfRule type="containsBlanks" dxfId="113" priority="21">
      <formula>LEN(TRIM(G199))=0</formula>
    </cfRule>
  </conditionalFormatting>
  <conditionalFormatting sqref="C188:C191">
    <cfRule type="containsBlanks" dxfId="112" priority="20">
      <formula>LEN(TRIM(C188))=0</formula>
    </cfRule>
  </conditionalFormatting>
  <conditionalFormatting sqref="C187 C183:C185">
    <cfRule type="containsBlanks" dxfId="111" priority="19">
      <formula>LEN(TRIM(C183))=0</formula>
    </cfRule>
  </conditionalFormatting>
  <conditionalFormatting sqref="C186">
    <cfRule type="containsBlanks" dxfId="110" priority="18">
      <formula>LEN(TRIM(C186))=0</formula>
    </cfRule>
  </conditionalFormatting>
  <conditionalFormatting sqref="G188:K191">
    <cfRule type="containsBlanks" dxfId="109" priority="17">
      <formula>LEN(TRIM(G188))=0</formula>
    </cfRule>
  </conditionalFormatting>
  <conditionalFormatting sqref="G183:K185 G187:K187">
    <cfRule type="containsBlanks" dxfId="108" priority="16">
      <formula>LEN(TRIM(G183))=0</formula>
    </cfRule>
  </conditionalFormatting>
  <conditionalFormatting sqref="C215">
    <cfRule type="containsBlanks" dxfId="107" priority="13">
      <formula>LEN(TRIM(C215))=0</formula>
    </cfRule>
  </conditionalFormatting>
  <conditionalFormatting sqref="C216">
    <cfRule type="containsBlanks" dxfId="106" priority="14">
      <formula>LEN(TRIM(C216))=0</formula>
    </cfRule>
  </conditionalFormatting>
  <conditionalFormatting sqref="C209">
    <cfRule type="containsBlanks" dxfId="105" priority="12">
      <formula>LEN(TRIM(C209))=0</formula>
    </cfRule>
  </conditionalFormatting>
  <conditionalFormatting sqref="B31:B98">
    <cfRule type="containsBlanks" dxfId="104" priority="10">
      <formula>LEN(TRIM(B31))=0</formula>
    </cfRule>
  </conditionalFormatting>
  <conditionalFormatting sqref="B103:B121">
    <cfRule type="containsBlanks" dxfId="103" priority="9">
      <formula>LEN(TRIM(B103))=0</formula>
    </cfRule>
  </conditionalFormatting>
  <conditionalFormatting sqref="B126:B148">
    <cfRule type="containsBlanks" dxfId="102" priority="8">
      <formula>LEN(TRIM(B126))=0</formula>
    </cfRule>
  </conditionalFormatting>
  <conditionalFormatting sqref="B154:B178">
    <cfRule type="containsBlanks" dxfId="101" priority="7">
      <formula>LEN(TRIM(B154))=0</formula>
    </cfRule>
  </conditionalFormatting>
  <conditionalFormatting sqref="B183:B191">
    <cfRule type="containsBlanks" dxfId="100" priority="6">
      <formula>LEN(TRIM(B183))=0</formula>
    </cfRule>
  </conditionalFormatting>
  <conditionalFormatting sqref="B196:B204">
    <cfRule type="containsBlanks" dxfId="99" priority="5">
      <formula>LEN(TRIM(B196))=0</formula>
    </cfRule>
  </conditionalFormatting>
  <conditionalFormatting sqref="B209:B210">
    <cfRule type="containsBlanks" dxfId="98" priority="4">
      <formula>LEN(TRIM(B209))=0</formula>
    </cfRule>
  </conditionalFormatting>
  <conditionalFormatting sqref="B215:B216">
    <cfRule type="containsBlanks" dxfId="97" priority="3">
      <formula>LEN(TRIM(B215))=0</formula>
    </cfRule>
  </conditionalFormatting>
  <conditionalFormatting sqref="B221:B223">
    <cfRule type="containsBlanks" dxfId="96" priority="2">
      <formula>LEN(TRIM(B221))=0</formula>
    </cfRule>
  </conditionalFormatting>
  <conditionalFormatting sqref="B228:B236">
    <cfRule type="containsBlanks" dxfId="95" priority="1">
      <formula>LEN(TRIM(B228))=0</formula>
    </cfRule>
  </conditionalFormatting>
  <dataValidations count="1">
    <dataValidation allowBlank="1" showInputMessage="1" showErrorMessage="1" sqref="A226 A152 A181 A194 A207 A213 A219"/>
  </dataValidations>
  <pageMargins left="0.7" right="0.7" top="0.75" bottom="0.75" header="0.3" footer="0.3"/>
  <pageSetup paperSize="8" scale="41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'C:\Users\User\Downloads\[08. Buget P8 Oncohelp TM (by UPB) L265-274-1.xlsx]Parteneri'!#REF!</xm:f>
          </x14:formula1>
          <xm:sqref>C209:C210</xm:sqref>
        </x14:dataValidation>
        <x14:dataValidation type="list" allowBlank="1" showErrorMessage="1">
          <x14:formula1>
            <xm:f>'C:\Users\User\Downloads\[Buget P9 Oncomed (by UPB) L279-288.xlsx]Parteneri'!#REF!</xm:f>
          </x14:formula1>
          <xm:sqref>C215:C216</xm:sqref>
        </x14:dataValidation>
        <x14:dataValidation type="list" allowBlank="1" showInputMessage="1" showErrorMessage="1">
          <x14:formula1>
            <xm:f>'C:\Users\User\Downloads\[06. Buget P6 Sf Nectarie (by UPB) L236-246 final.xlsx]Parteneri'!#REF!</xm:f>
          </x14:formula1>
          <xm:sqref>C183:C191</xm:sqref>
        </x14:dataValidation>
        <x14:dataValidation type="list" allowBlank="1" showInputMessage="1" showErrorMessage="1">
          <x14:formula1>
            <xm:f>'C:\Users\User\Downloads\[07. Buget P7 KOL Medical (by UPB) L251-260 (1).xlsx]Parteneri'!#REF!</xm:f>
          </x14:formula1>
          <xm:sqref>C196:C204</xm:sqref>
        </x14:dataValidation>
        <x14:dataValidation type="list" allowBlank="1" showErrorMessage="1">
          <x14:formula1>
            <xm:f>'E:\001 LENOVO lucru 29.07.22\Ovy\01. CNCC\15.12.2022\Bugete finale\[05. B_Fin P10 Netvibes(by UPB) L138-168_corect.xlsx]Parteneri'!#REF!</xm:f>
          </x14:formula1>
          <xm:sqref>C154</xm:sqref>
        </x14:dataValidation>
        <x14:dataValidation type="list" allowBlank="1" showErrorMessage="1">
          <x14:formula1>
            <xm:f>'[05. Buget P5 IVB(by UPB) L138-168___.xlsx]Parteneri'!#REF!</xm:f>
          </x14:formula1>
          <xm:sqref>C155:C178</xm:sqref>
        </x14:dataValidation>
        <x14:dataValidation type="list" allowBlank="1" showInputMessage="1" showErrorMessage="1">
          <x14:formula1>
            <xm:f>'E:\001 LENOVO lucru 29.07.22\Ovy\01. CNCC\15.12.2022\Bugete finale\[04. B_Fin P4 UMF Iasi (by UPB) L173-209.xlsx]Parteneri'!#REF!</xm:f>
          </x14:formula1>
          <xm:sqref>C126:C148</xm:sqref>
        </x14:dataValidation>
        <x14:dataValidation type="list" allowBlank="1" showErrorMessage="1">
          <x14:formula1>
            <xm:f>'E:\001 LENOVO lucru 29.07.22\Ovy\01. CNCC\15.12.2022\Bugete finale\[02. B_Fin P2 UMF-CD(by UPB) L63-134.xlsx]Parteneri'!#REF!</xm:f>
          </x14:formula1>
          <xm:sqref>C31:C98</xm:sqref>
        </x14:dataValidation>
        <x14:dataValidation type="list" allowBlank="1" showInputMessage="1" showErrorMessage="1">
          <x14:formula1>
            <xm:f>'C:\Users\User\Desktop\CNCC\001. 2023\Alocari\UMF CD\23.03\buget mare\[00. Total Buget Proiect v5.0.xlsx]Liste der'!#REF!</xm:f>
          </x14:formula1>
          <xm:sqref>C253:C269 C240:C248 C211:C214 C149:C153 C5:C30 C217:C236 C192:C195 C125 C179:C182 C205:C208 C99:C121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239"/>
  <sheetViews>
    <sheetView view="pageBreakPreview" zoomScale="60" zoomScaleNormal="85" workbookViewId="0">
      <selection activeCell="B184" sqref="B1:B1048576"/>
    </sheetView>
  </sheetViews>
  <sheetFormatPr defaultColWidth="12" defaultRowHeight="15.75" x14ac:dyDescent="0.25"/>
  <cols>
    <col min="1" max="1" width="11.7109375" style="18" bestFit="1" customWidth="1"/>
    <col min="2" max="2" width="27.85546875" style="19" customWidth="1"/>
    <col min="3" max="3" width="48" style="19" customWidth="1"/>
    <col min="4" max="4" width="14.28515625" style="19" bestFit="1" customWidth="1"/>
    <col min="5" max="5" width="15.5703125" style="18" bestFit="1" customWidth="1"/>
    <col min="6" max="6" width="25.5703125" style="18" bestFit="1" customWidth="1"/>
    <col min="7" max="11" width="15.140625" style="18" customWidth="1"/>
    <col min="12" max="13" width="12" style="22"/>
    <col min="14" max="14" width="8.5703125" style="19" customWidth="1"/>
    <col min="15" max="16384" width="12" style="19"/>
  </cols>
  <sheetData>
    <row r="1" spans="1:15" x14ac:dyDescent="0.25">
      <c r="E1" s="20" t="s">
        <v>226</v>
      </c>
      <c r="G1" s="21">
        <f>'[1]CD 1'!L4</f>
        <v>482120</v>
      </c>
      <c r="H1" s="21"/>
      <c r="I1" s="21"/>
      <c r="J1" s="21"/>
      <c r="K1" s="21"/>
    </row>
    <row r="2" spans="1:15" x14ac:dyDescent="0.25">
      <c r="A2" s="76" t="s">
        <v>610</v>
      </c>
      <c r="B2" s="23">
        <v>0</v>
      </c>
      <c r="C2" s="23"/>
      <c r="D2" s="23"/>
      <c r="E2" s="24"/>
      <c r="F2" s="24"/>
      <c r="G2" s="178" t="s">
        <v>227</v>
      </c>
      <c r="H2" s="178"/>
      <c r="I2" s="178"/>
      <c r="J2" s="178"/>
      <c r="K2" s="178"/>
    </row>
    <row r="3" spans="1:15" ht="15" customHeight="1" x14ac:dyDescent="0.25">
      <c r="B3" s="25" t="s">
        <v>228</v>
      </c>
      <c r="C3" s="25" t="s">
        <v>229</v>
      </c>
      <c r="D3" s="25" t="s">
        <v>227</v>
      </c>
      <c r="E3" s="26" t="s">
        <v>230</v>
      </c>
      <c r="F3" s="26" t="s">
        <v>231</v>
      </c>
      <c r="G3" s="26" t="s">
        <v>232</v>
      </c>
      <c r="H3" s="75" t="s">
        <v>233</v>
      </c>
      <c r="I3" s="75" t="s">
        <v>234</v>
      </c>
      <c r="J3" s="75" t="s">
        <v>235</v>
      </c>
      <c r="K3" s="75" t="s">
        <v>236</v>
      </c>
    </row>
    <row r="4" spans="1:15" x14ac:dyDescent="0.25">
      <c r="A4" s="18">
        <v>1</v>
      </c>
      <c r="B4" s="27" t="s">
        <v>412</v>
      </c>
      <c r="C4" s="27" t="s">
        <v>237</v>
      </c>
      <c r="D4" s="28">
        <f>SUM(G4:K4)</f>
        <v>6.4285714285714288</v>
      </c>
      <c r="E4" s="29">
        <v>50</v>
      </c>
      <c r="F4" s="29">
        <f>168*E4*D4</f>
        <v>54000</v>
      </c>
      <c r="G4" s="30">
        <v>6.4285714285714288</v>
      </c>
      <c r="H4" s="30">
        <f>SUM('w2-1'!I4/168+'w2-2'!I4/168+'w2-3'!I4/168+'w2-4'!I4/168+'w2-5'!I4/168+'w2-6'!I4/168)</f>
        <v>0</v>
      </c>
      <c r="I4" s="30"/>
      <c r="J4" s="30"/>
      <c r="K4" s="30"/>
      <c r="L4" s="31">
        <f>SUM(G4:K4)-D4</f>
        <v>0</v>
      </c>
      <c r="M4" s="31" t="b">
        <f>M30=H30-'Echipa initial'!H31</f>
        <v>1</v>
      </c>
      <c r="O4" s="82"/>
    </row>
    <row r="5" spans="1:15" x14ac:dyDescent="0.25">
      <c r="A5" s="18">
        <v>2</v>
      </c>
      <c r="B5" s="27" t="s">
        <v>413</v>
      </c>
      <c r="C5" s="27" t="s">
        <v>261</v>
      </c>
      <c r="D5" s="28">
        <f t="shared" ref="D5:D25" si="0">SUM(G5:K5)</f>
        <v>6.4285714285714288</v>
      </c>
      <c r="E5" s="29">
        <v>50</v>
      </c>
      <c r="F5" s="29">
        <f t="shared" ref="F5:F25" si="1">168*E5*D5</f>
        <v>54000</v>
      </c>
      <c r="G5" s="30">
        <v>6.4285714285714288</v>
      </c>
      <c r="H5" s="30">
        <f>SUM('w2-1'!I5/168+'w2-2'!I5/168+'w2-3'!I5/168+'w2-4'!I5/168+'w2-5'!I5/168+'w2-6'!I5/168)</f>
        <v>0</v>
      </c>
      <c r="I5" s="30"/>
      <c r="J5" s="30"/>
      <c r="K5" s="30"/>
      <c r="L5" s="31">
        <f t="shared" ref="L5:L25" si="2">SUM(G5:K5)-D5</f>
        <v>0</v>
      </c>
      <c r="M5" s="31">
        <f>H5-'w2-1'!C5</f>
        <v>0</v>
      </c>
      <c r="O5" s="82"/>
    </row>
    <row r="6" spans="1:15" x14ac:dyDescent="0.25">
      <c r="A6" s="18">
        <v>3</v>
      </c>
      <c r="B6" s="27" t="s">
        <v>414</v>
      </c>
      <c r="C6" s="27" t="s">
        <v>238</v>
      </c>
      <c r="D6" s="28">
        <f t="shared" si="0"/>
        <v>2.1428571428571428</v>
      </c>
      <c r="E6" s="29">
        <v>50</v>
      </c>
      <c r="F6" s="29">
        <f t="shared" si="1"/>
        <v>18000</v>
      </c>
      <c r="G6" s="30">
        <v>2.1428571428571428</v>
      </c>
      <c r="H6" s="30">
        <f>SUM('w2-1'!I6/168+'w2-2'!I6/168+'w2-3'!I6/168+'w2-4'!I6/168+'w2-5'!I6/168+'w2-6'!I6/168)</f>
        <v>0</v>
      </c>
      <c r="I6" s="30"/>
      <c r="J6" s="30"/>
      <c r="K6" s="30"/>
      <c r="L6" s="31">
        <f t="shared" si="2"/>
        <v>0</v>
      </c>
      <c r="M6" s="31">
        <f>H6-'w2-1'!C6</f>
        <v>0</v>
      </c>
      <c r="O6" s="82"/>
    </row>
    <row r="7" spans="1:15" x14ac:dyDescent="0.25">
      <c r="A7" s="18">
        <v>4</v>
      </c>
      <c r="B7" s="27" t="s">
        <v>415</v>
      </c>
      <c r="C7" s="27" t="s">
        <v>239</v>
      </c>
      <c r="D7" s="28">
        <f t="shared" si="0"/>
        <v>1.5</v>
      </c>
      <c r="E7" s="29">
        <v>35</v>
      </c>
      <c r="F7" s="29">
        <f t="shared" si="1"/>
        <v>8820</v>
      </c>
      <c r="G7" s="30">
        <v>1.2857142857142858</v>
      </c>
      <c r="H7" s="30">
        <f>SUM('w2-1'!I7/168+'w2-2'!I7/168+'w2-3'!I7/168+'w2-4'!I7/168+'w2-5'!I7/168+'w2-6'!I7/168)</f>
        <v>0</v>
      </c>
      <c r="I7" s="30">
        <v>0.21428571428571427</v>
      </c>
      <c r="J7" s="30"/>
      <c r="K7" s="30"/>
      <c r="L7" s="31">
        <f t="shared" si="2"/>
        <v>0</v>
      </c>
      <c r="M7" s="31">
        <f>H7-'w2-1'!C7</f>
        <v>0</v>
      </c>
      <c r="O7" s="82"/>
    </row>
    <row r="8" spans="1:15" x14ac:dyDescent="0.25">
      <c r="A8" s="18">
        <v>5</v>
      </c>
      <c r="B8" s="27" t="s">
        <v>416</v>
      </c>
      <c r="C8" s="27" t="s">
        <v>240</v>
      </c>
      <c r="D8" s="28">
        <f t="shared" si="0"/>
        <v>7.5</v>
      </c>
      <c r="E8" s="29">
        <v>35</v>
      </c>
      <c r="F8" s="29">
        <f t="shared" si="1"/>
        <v>44100</v>
      </c>
      <c r="G8" s="30">
        <v>7.2857142857142856</v>
      </c>
      <c r="H8" s="30">
        <f>SUM('w2-1'!I8/168+'w2-2'!I8/168+'w2-3'!I8/168+'w2-4'!I8/168+'w2-5'!I8/168+'w2-6'!I8/168)</f>
        <v>0</v>
      </c>
      <c r="I8" s="30"/>
      <c r="J8" s="30">
        <v>0.21428571428571427</v>
      </c>
      <c r="K8" s="30"/>
      <c r="L8" s="31">
        <f t="shared" si="2"/>
        <v>0</v>
      </c>
      <c r="M8" s="31">
        <f>H8-'w2-1'!C8</f>
        <v>0</v>
      </c>
      <c r="O8" s="82"/>
    </row>
    <row r="9" spans="1:15" x14ac:dyDescent="0.25">
      <c r="A9" s="18">
        <v>6</v>
      </c>
      <c r="B9" s="27" t="s">
        <v>417</v>
      </c>
      <c r="C9" s="27" t="s">
        <v>241</v>
      </c>
      <c r="D9" s="28">
        <f t="shared" si="0"/>
        <v>11.785714285714286</v>
      </c>
      <c r="E9" s="29">
        <v>50</v>
      </c>
      <c r="F9" s="29">
        <f t="shared" si="1"/>
        <v>99000</v>
      </c>
      <c r="G9" s="30">
        <v>11.785714285714286</v>
      </c>
      <c r="H9" s="30">
        <f>SUM('w2-1'!I9/168+'w2-2'!I9/168+'w2-3'!I9/168+'w2-4'!I9/168+'w2-5'!I9/168+'w2-6'!I9/168)</f>
        <v>0</v>
      </c>
      <c r="I9" s="30"/>
      <c r="J9" s="30"/>
      <c r="K9" s="30"/>
      <c r="L9" s="31">
        <f t="shared" si="2"/>
        <v>0</v>
      </c>
      <c r="M9" s="31">
        <f>H9-'w2-1'!C9</f>
        <v>0</v>
      </c>
      <c r="O9" s="82"/>
    </row>
    <row r="10" spans="1:15" x14ac:dyDescent="0.25">
      <c r="A10" s="18">
        <v>7</v>
      </c>
      <c r="B10" s="27" t="s">
        <v>418</v>
      </c>
      <c r="C10" s="27" t="s">
        <v>242</v>
      </c>
      <c r="D10" s="28">
        <f t="shared" si="0"/>
        <v>6.4285714285714288</v>
      </c>
      <c r="E10" s="29">
        <v>35</v>
      </c>
      <c r="F10" s="29">
        <f t="shared" si="1"/>
        <v>37800</v>
      </c>
      <c r="G10" s="30">
        <v>6.2142857142857144</v>
      </c>
      <c r="H10" s="30">
        <f>SUM('w2-1'!I10/168+'w2-2'!I10/168+'w2-3'!I10/168+'w2-4'!I10/168+'w2-5'!I10/168+'w2-6'!I10/168)</f>
        <v>0.21428571428571427</v>
      </c>
      <c r="I10" s="30"/>
      <c r="J10" s="30"/>
      <c r="K10" s="30"/>
      <c r="L10" s="31">
        <f>G10-H10</f>
        <v>6</v>
      </c>
      <c r="M10" s="31">
        <f>H10-'w2-1'!C10</f>
        <v>0.21428571428571427</v>
      </c>
      <c r="O10" s="82"/>
    </row>
    <row r="11" spans="1:15" x14ac:dyDescent="0.25">
      <c r="A11" s="18">
        <v>8</v>
      </c>
      <c r="B11" s="27" t="s">
        <v>419</v>
      </c>
      <c r="C11" s="27" t="s">
        <v>243</v>
      </c>
      <c r="D11" s="28">
        <f t="shared" si="0"/>
        <v>1.5238095238095237</v>
      </c>
      <c r="E11" s="29">
        <v>35</v>
      </c>
      <c r="F11" s="29">
        <f t="shared" si="1"/>
        <v>8960</v>
      </c>
      <c r="G11" s="30">
        <v>1.5238095238095237</v>
      </c>
      <c r="H11" s="30">
        <f>SUM('w2-1'!I11/168+'w2-2'!I11/168+'w2-3'!I11/168+'w2-4'!I11/168+'w2-5'!I11/168+'w2-6'!I11/168)</f>
        <v>0</v>
      </c>
      <c r="I11" s="30"/>
      <c r="J11" s="30"/>
      <c r="K11" s="30"/>
      <c r="L11" s="31">
        <v>6.2142857142857144</v>
      </c>
      <c r="M11" s="31">
        <f>H11-'w2-1'!C11</f>
        <v>0</v>
      </c>
      <c r="O11" s="82"/>
    </row>
    <row r="12" spans="1:15" x14ac:dyDescent="0.25">
      <c r="A12" s="18">
        <v>9</v>
      </c>
      <c r="B12" s="27" t="s">
        <v>420</v>
      </c>
      <c r="C12" s="27" t="s">
        <v>244</v>
      </c>
      <c r="D12" s="28">
        <f t="shared" si="0"/>
        <v>0.8571428571428571</v>
      </c>
      <c r="E12" s="29">
        <v>35</v>
      </c>
      <c r="F12" s="29">
        <f t="shared" si="1"/>
        <v>5040</v>
      </c>
      <c r="G12" s="30">
        <v>0.8571428571428571</v>
      </c>
      <c r="H12" s="30">
        <f>SUM('w2-1'!I12/168+'w2-2'!I12/168+'w2-3'!I12/168+'w2-4'!I12/168+'w2-5'!I12/168+'w2-6'!I12/168)</f>
        <v>0</v>
      </c>
      <c r="I12" s="30"/>
      <c r="J12" s="30"/>
      <c r="K12" s="30"/>
      <c r="L12" s="31">
        <f t="shared" si="2"/>
        <v>0</v>
      </c>
      <c r="M12" s="31">
        <f>H12-'w2-1'!C12</f>
        <v>0</v>
      </c>
      <c r="O12" s="82"/>
    </row>
    <row r="13" spans="1:15" x14ac:dyDescent="0.25">
      <c r="A13" s="18">
        <v>10</v>
      </c>
      <c r="B13" s="27" t="s">
        <v>421</v>
      </c>
      <c r="C13" s="27" t="s">
        <v>243</v>
      </c>
      <c r="D13" s="28">
        <f t="shared" si="0"/>
        <v>1.1428571428571428</v>
      </c>
      <c r="E13" s="29">
        <v>35</v>
      </c>
      <c r="F13" s="29">
        <f t="shared" si="1"/>
        <v>6720</v>
      </c>
      <c r="G13" s="30">
        <v>1.1428571428571428</v>
      </c>
      <c r="H13" s="30">
        <f>SUM('w2-1'!I13/168+'w2-2'!I13/168+'w2-3'!I13/168+'w2-4'!I13/168+'w2-5'!I13/168+'w2-6'!I13/168)</f>
        <v>0</v>
      </c>
      <c r="I13" s="30"/>
      <c r="J13" s="30"/>
      <c r="K13" s="30"/>
      <c r="L13" s="31">
        <f t="shared" si="2"/>
        <v>0</v>
      </c>
      <c r="M13" s="31">
        <f>H13-'w2-1'!C13</f>
        <v>0</v>
      </c>
      <c r="O13" s="82"/>
    </row>
    <row r="14" spans="1:15" x14ac:dyDescent="0.25">
      <c r="A14" s="18">
        <v>11</v>
      </c>
      <c r="B14" s="27" t="s">
        <v>422</v>
      </c>
      <c r="C14" s="27" t="s">
        <v>243</v>
      </c>
      <c r="D14" s="28">
        <f t="shared" si="0"/>
        <v>2.0833333333333335</v>
      </c>
      <c r="E14" s="29">
        <v>35</v>
      </c>
      <c r="F14" s="29">
        <f t="shared" si="1"/>
        <v>12250</v>
      </c>
      <c r="G14" s="30">
        <v>2.0833333333333335</v>
      </c>
      <c r="H14" s="30">
        <f>SUM('w2-1'!I14/168+'w2-2'!I14/168+'w2-3'!I14/168+'w2-4'!I14/168+'w2-5'!I14/168+'w2-6'!I14/168)</f>
        <v>0</v>
      </c>
      <c r="I14" s="30"/>
      <c r="J14" s="30"/>
      <c r="K14" s="30"/>
      <c r="L14" s="31">
        <f t="shared" si="2"/>
        <v>0</v>
      </c>
      <c r="M14" s="31">
        <f>H14-'w2-1'!C14</f>
        <v>0</v>
      </c>
      <c r="O14" s="82"/>
    </row>
    <row r="15" spans="1:15" x14ac:dyDescent="0.25">
      <c r="A15" s="18">
        <v>12</v>
      </c>
      <c r="B15" s="27" t="s">
        <v>423</v>
      </c>
      <c r="C15" s="27" t="s">
        <v>245</v>
      </c>
      <c r="D15" s="28">
        <f t="shared" si="0"/>
        <v>2.0833333333333335</v>
      </c>
      <c r="E15" s="29">
        <v>35</v>
      </c>
      <c r="F15" s="29">
        <f t="shared" si="1"/>
        <v>12250</v>
      </c>
      <c r="G15" s="30">
        <v>2.0833333333333335</v>
      </c>
      <c r="H15" s="30">
        <f>SUM('w2-1'!I15/168+'w2-2'!I15/168+'w2-3'!I15/168+'w2-4'!I15/168+'w2-5'!I15/168+'w2-6'!I15/168)</f>
        <v>0</v>
      </c>
      <c r="I15" s="30"/>
      <c r="J15" s="30"/>
      <c r="K15" s="30"/>
      <c r="L15" s="31">
        <f t="shared" si="2"/>
        <v>0</v>
      </c>
      <c r="M15" s="31">
        <f>H15-'w2-1'!C15</f>
        <v>0</v>
      </c>
      <c r="O15" s="82"/>
    </row>
    <row r="16" spans="1:15" x14ac:dyDescent="0.25">
      <c r="A16" s="18">
        <v>13</v>
      </c>
      <c r="B16" s="27" t="s">
        <v>424</v>
      </c>
      <c r="C16" s="27" t="s">
        <v>243</v>
      </c>
      <c r="D16" s="28">
        <f t="shared" si="0"/>
        <v>2.0833333333333335</v>
      </c>
      <c r="E16" s="29">
        <v>35</v>
      </c>
      <c r="F16" s="29">
        <f t="shared" si="1"/>
        <v>12250</v>
      </c>
      <c r="G16" s="30">
        <v>2.0833333333333335</v>
      </c>
      <c r="H16" s="30">
        <f>SUM('w2-1'!I16/168+'w2-2'!I16/168+'w2-3'!I16/168+'w2-4'!I16/168+'w2-5'!I16/168+'w2-6'!I16/168)</f>
        <v>0</v>
      </c>
      <c r="I16" s="30"/>
      <c r="J16" s="30"/>
      <c r="K16" s="30"/>
      <c r="L16" s="31">
        <f t="shared" si="2"/>
        <v>0</v>
      </c>
      <c r="M16" s="31">
        <f>H16-'w2-1'!C16</f>
        <v>0</v>
      </c>
      <c r="O16" s="82"/>
    </row>
    <row r="17" spans="1:17" x14ac:dyDescent="0.25">
      <c r="A17" s="18">
        <v>14</v>
      </c>
      <c r="B17" s="27" t="s">
        <v>425</v>
      </c>
      <c r="C17" s="27" t="s">
        <v>243</v>
      </c>
      <c r="D17" s="28">
        <f t="shared" si="0"/>
        <v>0.2857142857142857</v>
      </c>
      <c r="E17" s="29">
        <v>35</v>
      </c>
      <c r="F17" s="29">
        <f t="shared" si="1"/>
        <v>1680</v>
      </c>
      <c r="G17" s="30">
        <v>0.2857142857142857</v>
      </c>
      <c r="H17" s="30">
        <f>SUM('w2-1'!I17/168+'w2-2'!I17/168+'w2-3'!I17/168+'w2-4'!I17/168+'w2-5'!I17/168+'w2-6'!I17/168)</f>
        <v>0</v>
      </c>
      <c r="I17" s="30"/>
      <c r="J17" s="30"/>
      <c r="K17" s="30"/>
      <c r="L17" s="31">
        <f t="shared" si="2"/>
        <v>0</v>
      </c>
      <c r="M17" s="31">
        <f>H17-'w2-1'!C17</f>
        <v>0</v>
      </c>
      <c r="O17" s="82"/>
    </row>
    <row r="18" spans="1:17" x14ac:dyDescent="0.25">
      <c r="A18" s="18">
        <v>15</v>
      </c>
      <c r="B18" s="27" t="s">
        <v>426</v>
      </c>
      <c r="C18" s="27" t="s">
        <v>243</v>
      </c>
      <c r="D18" s="28">
        <f t="shared" si="0"/>
        <v>0.8571428571428571</v>
      </c>
      <c r="E18" s="29">
        <v>35</v>
      </c>
      <c r="F18" s="29">
        <f t="shared" si="1"/>
        <v>5040</v>
      </c>
      <c r="G18" s="30">
        <v>0.75</v>
      </c>
      <c r="H18" s="30">
        <f>SUM('w2-1'!I18/168+'w2-2'!I18/168+'w2-3'!I18/168+'w2-4'!I18/168+'w2-5'!I18/168+'w2-6'!I18/168)</f>
        <v>0</v>
      </c>
      <c r="I18" s="30"/>
      <c r="J18" s="30"/>
      <c r="K18" s="30">
        <v>0.10714285714285714</v>
      </c>
      <c r="L18" s="31">
        <f t="shared" si="2"/>
        <v>0</v>
      </c>
      <c r="M18" s="31">
        <f>H18-'w2-1'!C18</f>
        <v>0</v>
      </c>
      <c r="O18" s="82"/>
    </row>
    <row r="19" spans="1:17" x14ac:dyDescent="0.25">
      <c r="A19" s="18">
        <v>16</v>
      </c>
      <c r="B19" s="27" t="s">
        <v>427</v>
      </c>
      <c r="C19" s="27" t="s">
        <v>241</v>
      </c>
      <c r="D19" s="28">
        <f t="shared" si="0"/>
        <v>4.166666666666667</v>
      </c>
      <c r="E19" s="29">
        <v>50</v>
      </c>
      <c r="F19" s="29">
        <f t="shared" si="1"/>
        <v>35000</v>
      </c>
      <c r="G19" s="30">
        <v>4.166666666666667</v>
      </c>
      <c r="H19" s="30">
        <f>SUM('w2-1'!I19/168+'w2-2'!I19/168+'w2-3'!I19/168+'w2-4'!I19/168+'w2-5'!I19/168+'w2-6'!I19/168)</f>
        <v>0</v>
      </c>
      <c r="I19" s="30"/>
      <c r="J19" s="30"/>
      <c r="K19" s="30"/>
      <c r="L19" s="31">
        <f t="shared" si="2"/>
        <v>0</v>
      </c>
      <c r="M19" s="31">
        <f>H19-'w2-1'!C19</f>
        <v>0</v>
      </c>
      <c r="O19" s="82"/>
    </row>
    <row r="20" spans="1:17" x14ac:dyDescent="0.25">
      <c r="A20" s="18">
        <v>17</v>
      </c>
      <c r="B20" s="27" t="s">
        <v>428</v>
      </c>
      <c r="C20" s="27" t="s">
        <v>243</v>
      </c>
      <c r="D20" s="28">
        <f t="shared" si="0"/>
        <v>1.7142857142857142</v>
      </c>
      <c r="E20" s="29">
        <v>35</v>
      </c>
      <c r="F20" s="29">
        <f t="shared" si="1"/>
        <v>10080</v>
      </c>
      <c r="G20" s="30">
        <v>1.7142857142857142</v>
      </c>
      <c r="H20" s="30">
        <f>SUM('w2-1'!I20/168+'w2-2'!I20/168+'w2-3'!I20/168+'w2-4'!I20/168+'w2-5'!I20/168+'w2-6'!I20/168)</f>
        <v>0</v>
      </c>
      <c r="I20" s="30"/>
      <c r="J20" s="30"/>
      <c r="K20" s="30"/>
      <c r="L20" s="31">
        <f t="shared" si="2"/>
        <v>0</v>
      </c>
      <c r="M20" s="31">
        <f>H20-'w2-1'!C20</f>
        <v>0</v>
      </c>
      <c r="O20" s="82"/>
    </row>
    <row r="21" spans="1:17" x14ac:dyDescent="0.25">
      <c r="A21" s="18">
        <v>18</v>
      </c>
      <c r="B21" s="27" t="s">
        <v>429</v>
      </c>
      <c r="C21" s="27" t="s">
        <v>243</v>
      </c>
      <c r="D21" s="28">
        <f t="shared" si="0"/>
        <v>0.8571428571428571</v>
      </c>
      <c r="E21" s="29">
        <v>35</v>
      </c>
      <c r="F21" s="29">
        <f t="shared" si="1"/>
        <v>5040</v>
      </c>
      <c r="G21" s="30">
        <v>0.8571428571428571</v>
      </c>
      <c r="H21" s="30">
        <f>SUM('w2-1'!I21/168+'w2-2'!I21/168+'w2-3'!I21/168+'w2-4'!I21/168+'w2-5'!I21/168+'w2-6'!I21/168)</f>
        <v>0</v>
      </c>
      <c r="I21" s="30"/>
      <c r="J21" s="30"/>
      <c r="K21" s="30"/>
      <c r="L21" s="31">
        <f t="shared" si="2"/>
        <v>0</v>
      </c>
      <c r="M21" s="31">
        <f>H21-'w2-1'!C21</f>
        <v>0</v>
      </c>
      <c r="O21" s="82"/>
      <c r="Q21" s="83"/>
    </row>
    <row r="22" spans="1:17" x14ac:dyDescent="0.25">
      <c r="A22" s="18">
        <v>19</v>
      </c>
      <c r="B22" s="27" t="s">
        <v>430</v>
      </c>
      <c r="C22" s="27" t="s">
        <v>243</v>
      </c>
      <c r="D22" s="28">
        <f t="shared" si="0"/>
        <v>0.14285714285714285</v>
      </c>
      <c r="E22" s="29">
        <v>35</v>
      </c>
      <c r="F22" s="29">
        <f t="shared" si="1"/>
        <v>840</v>
      </c>
      <c r="G22" s="30"/>
      <c r="H22" s="30">
        <f>SUM('w2-1'!I22/168+'w2-2'!I22/168+'w2-3'!I22/168+'w2-4'!I22/168+'w2-5'!I22/168+'w2-6'!I22/168)</f>
        <v>0.14285714285714285</v>
      </c>
      <c r="I22" s="30"/>
      <c r="J22" s="30"/>
      <c r="K22" s="30"/>
      <c r="L22" s="31">
        <f t="shared" si="2"/>
        <v>0</v>
      </c>
      <c r="M22" s="31">
        <f>H22-'w2-1'!C22</f>
        <v>0</v>
      </c>
      <c r="O22" s="82"/>
    </row>
    <row r="23" spans="1:17" x14ac:dyDescent="0.25">
      <c r="A23" s="18">
        <v>20</v>
      </c>
      <c r="B23" s="27" t="s">
        <v>431</v>
      </c>
      <c r="C23" s="27" t="s">
        <v>243</v>
      </c>
      <c r="D23" s="28">
        <f t="shared" si="0"/>
        <v>1.4642857142857142</v>
      </c>
      <c r="E23" s="29">
        <v>50</v>
      </c>
      <c r="F23" s="29">
        <f t="shared" si="1"/>
        <v>12300</v>
      </c>
      <c r="G23" s="30"/>
      <c r="H23" s="30">
        <f>SUM('w2-1'!I23/168+'w2-2'!I23/168+'w2-3'!I23/168+'w2-4'!I23/168+'w2-5'!I23/168+'w2-6'!I23/168)</f>
        <v>1.4642857142857142</v>
      </c>
      <c r="I23" s="30"/>
      <c r="J23" s="30"/>
      <c r="K23" s="30"/>
      <c r="L23" s="31">
        <f t="shared" si="2"/>
        <v>0</v>
      </c>
      <c r="M23" s="31">
        <f>H23-'w2-1'!C23</f>
        <v>1.4642857142857142</v>
      </c>
      <c r="O23" s="82"/>
      <c r="P23" s="83"/>
    </row>
    <row r="24" spans="1:17" x14ac:dyDescent="0.25">
      <c r="A24" s="18">
        <v>21</v>
      </c>
      <c r="B24" s="27" t="s">
        <v>432</v>
      </c>
      <c r="C24" s="27" t="s">
        <v>243</v>
      </c>
      <c r="D24" s="28">
        <f t="shared" si="0"/>
        <v>0.21428571428571427</v>
      </c>
      <c r="E24" s="29">
        <v>35</v>
      </c>
      <c r="F24" s="29">
        <f t="shared" si="1"/>
        <v>1260</v>
      </c>
      <c r="G24" s="30">
        <v>0.21428571428571427</v>
      </c>
      <c r="H24" s="30">
        <f>SUM('w2-1'!I24/168+'w2-2'!I24/168+'w2-3'!I24/168+'w2-4'!I24/168+'w2-5'!I24/168+'w2-6'!I24/168)</f>
        <v>0</v>
      </c>
      <c r="I24" s="30"/>
      <c r="J24" s="30"/>
      <c r="K24" s="30"/>
      <c r="L24" s="31">
        <f t="shared" si="2"/>
        <v>0</v>
      </c>
      <c r="M24" s="31">
        <f>H24-'w2-1'!C24</f>
        <v>0</v>
      </c>
      <c r="O24" s="82"/>
    </row>
    <row r="25" spans="1:17" x14ac:dyDescent="0.25">
      <c r="A25" s="18">
        <v>22</v>
      </c>
      <c r="B25" s="27" t="s">
        <v>433</v>
      </c>
      <c r="C25" s="27" t="s">
        <v>243</v>
      </c>
      <c r="D25" s="28">
        <f t="shared" si="0"/>
        <v>0.8928571428571429</v>
      </c>
      <c r="E25" s="29">
        <v>35</v>
      </c>
      <c r="F25" s="29">
        <f t="shared" si="1"/>
        <v>5250</v>
      </c>
      <c r="G25" s="30">
        <v>0.8928571428571429</v>
      </c>
      <c r="H25" s="30">
        <f>SUM('w2-1'!I25/168+'w2-2'!I25/168+'w2-3'!I25/168+'w2-4'!I25/168+'w2-5'!I25/168+'w2-6'!I25/168)</f>
        <v>0</v>
      </c>
      <c r="I25" s="30"/>
      <c r="J25" s="30"/>
      <c r="K25" s="30"/>
      <c r="L25" s="31">
        <f t="shared" si="2"/>
        <v>0</v>
      </c>
      <c r="M25" s="31">
        <f>H25-'w2-1'!C25</f>
        <v>0</v>
      </c>
      <c r="O25" s="82"/>
    </row>
    <row r="26" spans="1:17" x14ac:dyDescent="0.25">
      <c r="A26" s="85"/>
      <c r="B26" s="86"/>
      <c r="C26" s="86"/>
      <c r="D26" s="87">
        <f>SUM(D4:D25)</f>
        <v>62.583333333333343</v>
      </c>
      <c r="E26" s="85" t="s">
        <v>246</v>
      </c>
      <c r="F26" s="88">
        <f>SUM(F4:F25)</f>
        <v>449680</v>
      </c>
      <c r="G26" s="88">
        <f>ROUND(168*SUMPRODUCT(E4:E25,G4:G25),3)</f>
        <v>432130</v>
      </c>
      <c r="H26" s="88">
        <f>ROUND(168*SUMPRODUCT(E4:E25,H4:H25),0)</f>
        <v>14400</v>
      </c>
      <c r="I26" s="88">
        <f>ROUND(168*SUMPRODUCT(E4:E25,I4:I25),0)</f>
        <v>1260</v>
      </c>
      <c r="J26" s="88">
        <f>ROUND(168*SUMPRODUCT(E4:E25,J4:J25),0)</f>
        <v>1260</v>
      </c>
      <c r="K26" s="88">
        <f>ROUND(168*SUMPRODUCT(E4:E25,K4:K25),0)</f>
        <v>630</v>
      </c>
      <c r="L26" s="32"/>
      <c r="O26" s="82"/>
    </row>
    <row r="27" spans="1:17" x14ac:dyDescent="0.25">
      <c r="N27" s="89"/>
    </row>
    <row r="28" spans="1:17" s="35" customFormat="1" x14ac:dyDescent="0.25">
      <c r="A28" s="77" t="s">
        <v>305</v>
      </c>
      <c r="B28" s="33">
        <v>0</v>
      </c>
      <c r="C28" s="33"/>
      <c r="D28" s="33"/>
      <c r="E28" s="34"/>
      <c r="F28" s="34"/>
      <c r="G28" s="179" t="s">
        <v>227</v>
      </c>
      <c r="H28" s="179"/>
      <c r="I28" s="179"/>
      <c r="J28" s="179"/>
      <c r="K28" s="179"/>
      <c r="L28" s="22"/>
      <c r="M28" s="22"/>
    </row>
    <row r="29" spans="1:17" ht="31.5" x14ac:dyDescent="0.25">
      <c r="A29" s="48" t="s">
        <v>305</v>
      </c>
      <c r="B29" s="41" t="s">
        <v>228</v>
      </c>
      <c r="C29" s="41" t="s">
        <v>229</v>
      </c>
      <c r="D29" s="41" t="s">
        <v>227</v>
      </c>
      <c r="E29" s="42" t="s">
        <v>230</v>
      </c>
      <c r="F29" s="42" t="s">
        <v>231</v>
      </c>
      <c r="G29" s="42" t="s">
        <v>232</v>
      </c>
      <c r="H29" s="78" t="s">
        <v>233</v>
      </c>
      <c r="I29" s="78" t="s">
        <v>234</v>
      </c>
      <c r="J29" s="78" t="s">
        <v>235</v>
      </c>
      <c r="K29" s="78" t="s">
        <v>236</v>
      </c>
    </row>
    <row r="30" spans="1:17" x14ac:dyDescent="0.25">
      <c r="A30" s="18">
        <v>1</v>
      </c>
      <c r="B30" s="36" t="s">
        <v>434</v>
      </c>
      <c r="C30" s="36" t="s">
        <v>247</v>
      </c>
      <c r="D30" s="37">
        <f>SUM(G30:K30)</f>
        <v>1.6666666666666667</v>
      </c>
      <c r="E30" s="38">
        <v>50</v>
      </c>
      <c r="F30" s="29">
        <f>168*E30*D30</f>
        <v>14000</v>
      </c>
      <c r="G30" s="39"/>
      <c r="H30" s="39">
        <f>SUM('w2-1'!I26/168+'w2-2'!I26/168+'w2-3'!I26/168+'w2-4'!I26/168+'w2-5'!I26/168+'w2-6'!I26/168)</f>
        <v>1.6666666666666667</v>
      </c>
      <c r="I30" s="39"/>
      <c r="J30" s="39"/>
      <c r="K30" s="39"/>
      <c r="L30" s="22">
        <f>SUM(G30:K30)-D30</f>
        <v>0</v>
      </c>
      <c r="M30" s="139">
        <f>H30-'Echipa initial'!H31</f>
        <v>0</v>
      </c>
      <c r="N30" s="89"/>
      <c r="O30" s="90"/>
    </row>
    <row r="31" spans="1:17" x14ac:dyDescent="0.25">
      <c r="A31" s="18">
        <v>2</v>
      </c>
      <c r="B31" s="36" t="s">
        <v>435</v>
      </c>
      <c r="C31" s="36" t="s">
        <v>248</v>
      </c>
      <c r="D31" s="37">
        <f t="shared" ref="D31:D94" si="3">SUM(G31:K31)</f>
        <v>1.6666666666666665</v>
      </c>
      <c r="E31" s="38">
        <v>50</v>
      </c>
      <c r="F31" s="29">
        <f t="shared" ref="F31:F94" si="4">168*E31*D31</f>
        <v>13999.999999999998</v>
      </c>
      <c r="G31" s="39">
        <v>0.20833333333333334</v>
      </c>
      <c r="H31" s="39">
        <f>SUM('w2-1'!I27/168+'w2-2'!I27/168+'w2-3'!I27/168+'w2-4'!I27/168+'w2-5'!I27/168+'w2-6'!I27/168)</f>
        <v>1.25</v>
      </c>
      <c r="I31" s="39">
        <v>0.20833333333333334</v>
      </c>
      <c r="J31" s="39"/>
      <c r="K31" s="39"/>
      <c r="L31" s="22">
        <f t="shared" ref="L31:L94" si="5">SUM(G31:K31)-D31</f>
        <v>0</v>
      </c>
      <c r="M31" s="139">
        <f>H31-'Echipa initial'!H32</f>
        <v>0</v>
      </c>
    </row>
    <row r="32" spans="1:17" x14ac:dyDescent="0.25">
      <c r="A32" s="18">
        <v>3</v>
      </c>
      <c r="B32" s="36" t="s">
        <v>436</v>
      </c>
      <c r="C32" s="36" t="s">
        <v>249</v>
      </c>
      <c r="D32" s="37">
        <f t="shared" si="3"/>
        <v>1.7142857142857142</v>
      </c>
      <c r="E32" s="38">
        <v>25</v>
      </c>
      <c r="F32" s="29">
        <f t="shared" si="4"/>
        <v>7200</v>
      </c>
      <c r="G32" s="39">
        <v>0.5714285714285714</v>
      </c>
      <c r="H32" s="39">
        <f>SUM('w2-1'!I28/168+'w2-2'!I28/168+'w2-3'!I28/168+'w2-4'!I28/168+'w2-5'!I28/168+'w2-6'!I28/168)</f>
        <v>1.1428571428571428</v>
      </c>
      <c r="I32" s="39"/>
      <c r="J32" s="39"/>
      <c r="K32" s="39"/>
      <c r="L32" s="22">
        <f t="shared" si="5"/>
        <v>0</v>
      </c>
      <c r="M32" s="139">
        <f>H32-'Echipa initial'!H33</f>
        <v>0</v>
      </c>
    </row>
    <row r="33" spans="1:14" s="58" customFormat="1" x14ac:dyDescent="0.25">
      <c r="A33" s="91">
        <v>4</v>
      </c>
      <c r="B33" s="92" t="s">
        <v>437</v>
      </c>
      <c r="C33" s="92" t="s">
        <v>250</v>
      </c>
      <c r="D33" s="37">
        <f t="shared" si="3"/>
        <v>1.4285714285714284</v>
      </c>
      <c r="E33" s="91">
        <v>25</v>
      </c>
      <c r="F33" s="93">
        <f t="shared" si="4"/>
        <v>5999.9999999999991</v>
      </c>
      <c r="G33" s="94"/>
      <c r="H33" s="39">
        <f>SUM('w2-1'!I29/168+'w2-2'!I29/168+'w2-3'!I29/168+'w2-4'!I29/168+'w2-5'!I29/168+'w2-6'!I29/168)</f>
        <v>0.8571428571428571</v>
      </c>
      <c r="I33" s="94"/>
      <c r="J33" s="94"/>
      <c r="K33" s="94">
        <v>0.5714285714285714</v>
      </c>
      <c r="L33" s="95">
        <f t="shared" si="5"/>
        <v>0</v>
      </c>
      <c r="M33" s="139">
        <f>H33-'Echipa initial'!H34</f>
        <v>0</v>
      </c>
      <c r="N33" s="19">
        <f>H23*168</f>
        <v>245.99999999999997</v>
      </c>
    </row>
    <row r="34" spans="1:14" s="58" customFormat="1" x14ac:dyDescent="0.25">
      <c r="A34" s="91">
        <v>5</v>
      </c>
      <c r="B34" s="92" t="s">
        <v>438</v>
      </c>
      <c r="C34" s="92" t="s">
        <v>251</v>
      </c>
      <c r="D34" s="37">
        <f t="shared" si="3"/>
        <v>1</v>
      </c>
      <c r="E34" s="91">
        <v>35</v>
      </c>
      <c r="F34" s="93">
        <f t="shared" si="4"/>
        <v>5880</v>
      </c>
      <c r="G34" s="94">
        <v>0.42857142857142855</v>
      </c>
      <c r="H34" s="39">
        <f>SUM('w2-1'!I30/168+'w2-2'!I30/168+'w2-3'!I30/168+'w2-4'!I30/168+'w2-5'!I30/168+'w2-6'!I30/168)</f>
        <v>0.5714285714285714</v>
      </c>
      <c r="I34" s="94"/>
      <c r="J34" s="94"/>
      <c r="K34" s="94"/>
      <c r="L34" s="95">
        <f t="shared" si="5"/>
        <v>0</v>
      </c>
      <c r="M34" s="139">
        <f>H34-'Echipa initial'!H35</f>
        <v>0</v>
      </c>
      <c r="N34" s="19"/>
    </row>
    <row r="35" spans="1:14" x14ac:dyDescent="0.25">
      <c r="A35" s="18">
        <v>6</v>
      </c>
      <c r="B35" s="36" t="s">
        <v>439</v>
      </c>
      <c r="C35" s="36" t="s">
        <v>247</v>
      </c>
      <c r="D35" s="37">
        <f t="shared" si="3"/>
        <v>0.5</v>
      </c>
      <c r="E35" s="38">
        <v>50</v>
      </c>
      <c r="F35" s="29">
        <f t="shared" si="4"/>
        <v>4200</v>
      </c>
      <c r="G35" s="39"/>
      <c r="H35" s="39">
        <f>SUM('w2-1'!I31/168+'w2-2'!I31/168+'w2-3'!I31/168+'w2-4'!I31/168+'w2-5'!I31/168+'w2-6'!I31/168)</f>
        <v>0.5</v>
      </c>
      <c r="I35" s="39"/>
      <c r="J35" s="39"/>
      <c r="K35" s="39"/>
      <c r="L35" s="22">
        <f t="shared" si="5"/>
        <v>0</v>
      </c>
      <c r="M35" s="139">
        <f>H35-'Echipa initial'!H36</f>
        <v>0</v>
      </c>
    </row>
    <row r="36" spans="1:14" x14ac:dyDescent="0.25">
      <c r="A36" s="18">
        <v>7</v>
      </c>
      <c r="B36" s="36" t="s">
        <v>440</v>
      </c>
      <c r="C36" s="36" t="s">
        <v>251</v>
      </c>
      <c r="D36" s="37">
        <f t="shared" si="3"/>
        <v>0.5</v>
      </c>
      <c r="E36" s="38">
        <v>35</v>
      </c>
      <c r="F36" s="29">
        <f t="shared" si="4"/>
        <v>2940</v>
      </c>
      <c r="G36" s="39"/>
      <c r="H36" s="39">
        <f>SUM('w2-1'!I32/168+'w2-2'!I32/168+'w2-3'!I32/168+'w2-4'!I32/168+'w2-5'!I32/168+'w2-6'!I32/168)</f>
        <v>0.5</v>
      </c>
      <c r="I36" s="39"/>
      <c r="J36" s="39"/>
      <c r="K36" s="39"/>
      <c r="L36" s="22">
        <f t="shared" si="5"/>
        <v>0</v>
      </c>
      <c r="M36" s="139">
        <f>H36-'Echipa initial'!H37</f>
        <v>0</v>
      </c>
    </row>
    <row r="37" spans="1:14" x14ac:dyDescent="0.25">
      <c r="A37" s="18">
        <v>8</v>
      </c>
      <c r="B37" s="36" t="s">
        <v>441</v>
      </c>
      <c r="C37" s="36" t="s">
        <v>247</v>
      </c>
      <c r="D37" s="37">
        <f t="shared" si="3"/>
        <v>1.6666666666666667</v>
      </c>
      <c r="E37" s="38">
        <v>50</v>
      </c>
      <c r="F37" s="29">
        <f t="shared" si="4"/>
        <v>14000</v>
      </c>
      <c r="G37" s="39"/>
      <c r="H37" s="39">
        <f>SUM('w2-1'!I33/168+'w2-2'!I33/168+'w2-3'!I33/168+'w2-4'!I33/168+'w2-5'!I33/168+'w2-6'!I33/168)</f>
        <v>1.6666666666666667</v>
      </c>
      <c r="I37" s="39"/>
      <c r="J37" s="39"/>
      <c r="K37" s="39"/>
      <c r="L37" s="22">
        <f t="shared" si="5"/>
        <v>0</v>
      </c>
      <c r="M37" s="139">
        <f>H37-'Echipa initial'!H38</f>
        <v>0</v>
      </c>
    </row>
    <row r="38" spans="1:14" x14ac:dyDescent="0.25">
      <c r="A38" s="18">
        <v>9</v>
      </c>
      <c r="B38" s="36" t="s">
        <v>442</v>
      </c>
      <c r="C38" s="36" t="s">
        <v>250</v>
      </c>
      <c r="D38" s="37">
        <f t="shared" si="3"/>
        <v>1.4285714285714286</v>
      </c>
      <c r="E38" s="38">
        <v>25</v>
      </c>
      <c r="F38" s="29">
        <f t="shared" si="4"/>
        <v>6000</v>
      </c>
      <c r="G38" s="39"/>
      <c r="H38" s="39">
        <f>SUM('w2-1'!I34/168+'w2-2'!I34/168+'w2-3'!I34/168+'w2-4'!I34/168+'w2-5'!I34/168+'w2-6'!I34/168)</f>
        <v>1.4285714285714286</v>
      </c>
      <c r="I38" s="39"/>
      <c r="J38" s="39"/>
      <c r="K38" s="39"/>
      <c r="L38" s="22">
        <f t="shared" si="5"/>
        <v>0</v>
      </c>
      <c r="M38" s="139">
        <f>H38-'Echipa initial'!H39</f>
        <v>0</v>
      </c>
    </row>
    <row r="39" spans="1:14" x14ac:dyDescent="0.25">
      <c r="A39" s="18">
        <v>10</v>
      </c>
      <c r="B39" s="36" t="s">
        <v>443</v>
      </c>
      <c r="C39" s="36" t="s">
        <v>252</v>
      </c>
      <c r="D39" s="37">
        <f t="shared" si="3"/>
        <v>1.6666666666666667</v>
      </c>
      <c r="E39" s="38">
        <v>35</v>
      </c>
      <c r="F39" s="29">
        <f t="shared" si="4"/>
        <v>9800</v>
      </c>
      <c r="G39" s="39"/>
      <c r="H39" s="39">
        <f>SUM('w2-1'!I35/168+'w2-2'!I35/168+'w2-3'!I35/168+'w2-4'!I35/168+'w2-5'!I35/168+'w2-6'!I35/168)</f>
        <v>1.6666666666666667</v>
      </c>
      <c r="I39" s="39"/>
      <c r="J39" s="39"/>
      <c r="K39" s="39"/>
      <c r="L39" s="22">
        <f t="shared" si="5"/>
        <v>0</v>
      </c>
      <c r="M39" s="139">
        <f>H39-'Echipa initial'!H40</f>
        <v>0</v>
      </c>
    </row>
    <row r="40" spans="1:14" x14ac:dyDescent="0.25">
      <c r="A40" s="18">
        <v>11</v>
      </c>
      <c r="B40" s="36" t="s">
        <v>444</v>
      </c>
      <c r="C40" s="36" t="s">
        <v>249</v>
      </c>
      <c r="D40" s="37">
        <f t="shared" si="3"/>
        <v>1.1904761904761905</v>
      </c>
      <c r="E40" s="38">
        <v>25</v>
      </c>
      <c r="F40" s="29">
        <f t="shared" si="4"/>
        <v>5000</v>
      </c>
      <c r="G40" s="39"/>
      <c r="H40" s="39">
        <f>SUM('w2-1'!I36/168+'w2-2'!I36/168+'w2-3'!I36/168+'w2-4'!I36/168+'w2-5'!I36/168+'w2-6'!I36/168)</f>
        <v>1.1904761904761905</v>
      </c>
      <c r="I40" s="39"/>
      <c r="J40" s="39"/>
      <c r="K40" s="39"/>
      <c r="L40" s="22">
        <f t="shared" si="5"/>
        <v>0</v>
      </c>
      <c r="M40" s="139">
        <f>H40-'Echipa initial'!H41</f>
        <v>0</v>
      </c>
    </row>
    <row r="41" spans="1:14" x14ac:dyDescent="0.25">
      <c r="A41" s="18">
        <v>12</v>
      </c>
      <c r="B41" s="36" t="s">
        <v>445</v>
      </c>
      <c r="C41" s="36" t="s">
        <v>249</v>
      </c>
      <c r="D41" s="37">
        <f>SUM(G41:K41)</f>
        <v>0.95238095238095233</v>
      </c>
      <c r="E41" s="38">
        <v>25</v>
      </c>
      <c r="F41" s="29">
        <f t="shared" si="4"/>
        <v>4000</v>
      </c>
      <c r="G41" s="39"/>
      <c r="H41" s="39">
        <f>SUM('w2-1'!I37/168+'w2-2'!I37/168+'w2-3'!I37/168+'w2-4'!I37/168+'w2-5'!I37/168+'w2-6'!I37/168)</f>
        <v>0.95238095238095233</v>
      </c>
      <c r="I41" s="39"/>
      <c r="J41" s="39"/>
      <c r="K41" s="39"/>
      <c r="L41" s="22">
        <f t="shared" si="5"/>
        <v>0</v>
      </c>
      <c r="M41" s="139">
        <f>H41-'Echipa initial'!H42</f>
        <v>0</v>
      </c>
    </row>
    <row r="42" spans="1:14" s="58" customFormat="1" x14ac:dyDescent="0.25">
      <c r="A42" s="91">
        <v>13</v>
      </c>
      <c r="B42" s="92" t="s">
        <v>446</v>
      </c>
      <c r="C42" s="92" t="s">
        <v>249</v>
      </c>
      <c r="D42" s="37">
        <f t="shared" si="3"/>
        <v>0.95238095238095233</v>
      </c>
      <c r="E42" s="91">
        <v>25</v>
      </c>
      <c r="F42" s="93">
        <f t="shared" si="4"/>
        <v>4000</v>
      </c>
      <c r="G42" s="94"/>
      <c r="H42" s="39">
        <f>SUM('w2-1'!I38/168+'w2-2'!I38/168+'w2-3'!I38/168+'w2-4'!I38/168+'w2-5'!I38/168+'w2-6'!I38/168)</f>
        <v>0.47619047619047616</v>
      </c>
      <c r="I42" s="94"/>
      <c r="J42" s="94"/>
      <c r="K42" s="94">
        <v>0.47619047619047616</v>
      </c>
      <c r="L42" s="95">
        <f t="shared" si="5"/>
        <v>0</v>
      </c>
      <c r="M42" s="139">
        <f>H42-'Echipa initial'!H43</f>
        <v>0</v>
      </c>
      <c r="N42" s="19"/>
    </row>
    <row r="43" spans="1:14" x14ac:dyDescent="0.25">
      <c r="A43" s="18">
        <v>14</v>
      </c>
      <c r="B43" s="36" t="s">
        <v>447</v>
      </c>
      <c r="C43" s="36" t="s">
        <v>250</v>
      </c>
      <c r="D43" s="37">
        <f t="shared" si="3"/>
        <v>0.8928571428571429</v>
      </c>
      <c r="E43" s="38">
        <v>25</v>
      </c>
      <c r="F43" s="29">
        <f t="shared" si="4"/>
        <v>3750</v>
      </c>
      <c r="G43" s="39"/>
      <c r="H43" s="39">
        <f>SUM('w2-1'!I39/168+'w2-2'!I39/168+'w2-3'!I39/168+'w2-4'!I39/168+'w2-5'!I39/168+'w2-6'!I39/168)</f>
        <v>0.8928571428571429</v>
      </c>
      <c r="I43" s="39"/>
      <c r="J43" s="39"/>
      <c r="K43" s="39"/>
      <c r="L43" s="22">
        <f t="shared" si="5"/>
        <v>0</v>
      </c>
      <c r="M43" s="139">
        <f>H43-'Echipa initial'!H44</f>
        <v>0</v>
      </c>
    </row>
    <row r="44" spans="1:14" x14ac:dyDescent="0.25">
      <c r="A44" s="18">
        <v>15</v>
      </c>
      <c r="B44" s="36" t="s">
        <v>448</v>
      </c>
      <c r="C44" s="36" t="s">
        <v>249</v>
      </c>
      <c r="D44" s="37">
        <f t="shared" si="3"/>
        <v>0.95238095238095233</v>
      </c>
      <c r="E44" s="38">
        <v>25</v>
      </c>
      <c r="F44" s="29">
        <f t="shared" si="4"/>
        <v>4000</v>
      </c>
      <c r="G44" s="39"/>
      <c r="H44" s="39">
        <f>SUM('w2-1'!I40/168+'w2-2'!I40/168+'w2-3'!I40/168+'w2-4'!I40/168+'w2-5'!I40/168+'w2-6'!I40/168)</f>
        <v>0.59523809523809523</v>
      </c>
      <c r="I44" s="39"/>
      <c r="J44" s="39"/>
      <c r="K44" s="39">
        <v>0.35714285714285715</v>
      </c>
      <c r="L44" s="22">
        <f t="shared" si="5"/>
        <v>0</v>
      </c>
      <c r="M44" s="139">
        <f>H44-'Echipa initial'!H45</f>
        <v>0</v>
      </c>
    </row>
    <row r="45" spans="1:14" x14ac:dyDescent="0.25">
      <c r="A45" s="18">
        <v>16</v>
      </c>
      <c r="B45" s="36" t="s">
        <v>449</v>
      </c>
      <c r="C45" s="36" t="s">
        <v>250</v>
      </c>
      <c r="D45" s="37">
        <f t="shared" si="3"/>
        <v>0.7142857142857143</v>
      </c>
      <c r="E45" s="38">
        <v>25</v>
      </c>
      <c r="F45" s="29">
        <f t="shared" si="4"/>
        <v>3000</v>
      </c>
      <c r="G45" s="39"/>
      <c r="H45" s="39">
        <f>SUM('w2-1'!I41/168+'w2-2'!I41/168+'w2-3'!I41/168+'w2-4'!I41/168+'w2-5'!I41/168+'w2-6'!I41/168)</f>
        <v>0.7142857142857143</v>
      </c>
      <c r="I45" s="39"/>
      <c r="J45" s="39"/>
      <c r="K45" s="39"/>
      <c r="L45" s="22">
        <f t="shared" si="5"/>
        <v>0</v>
      </c>
      <c r="M45" s="139">
        <f>H45-'Echipa initial'!H46</f>
        <v>0</v>
      </c>
    </row>
    <row r="46" spans="1:14" x14ac:dyDescent="0.25">
      <c r="A46" s="18">
        <v>17</v>
      </c>
      <c r="B46" s="36" t="s">
        <v>450</v>
      </c>
      <c r="C46" s="36" t="s">
        <v>247</v>
      </c>
      <c r="D46" s="37">
        <f t="shared" si="3"/>
        <v>0.47619047619047616</v>
      </c>
      <c r="E46" s="38">
        <v>50</v>
      </c>
      <c r="F46" s="29">
        <f t="shared" si="4"/>
        <v>4000</v>
      </c>
      <c r="G46" s="39"/>
      <c r="H46" s="39">
        <f>SUM('w2-1'!I42/168+'w2-2'!I42/168+'w2-3'!I42/168+'w2-4'!I42/168+'w2-5'!I42/168+'w2-6'!I42/168)</f>
        <v>0.47619047619047616</v>
      </c>
      <c r="I46" s="39"/>
      <c r="J46" s="39"/>
      <c r="K46" s="39"/>
      <c r="L46" s="22">
        <f t="shared" si="5"/>
        <v>0</v>
      </c>
      <c r="M46" s="139">
        <f>H46-'Echipa initial'!H47</f>
        <v>0</v>
      </c>
    </row>
    <row r="47" spans="1:14" s="58" customFormat="1" x14ac:dyDescent="0.25">
      <c r="A47" s="91">
        <v>18</v>
      </c>
      <c r="B47" s="92" t="s">
        <v>451</v>
      </c>
      <c r="C47" s="92" t="s">
        <v>251</v>
      </c>
      <c r="D47" s="37">
        <f t="shared" si="3"/>
        <v>0.41666666666666663</v>
      </c>
      <c r="E47" s="91">
        <v>35</v>
      </c>
      <c r="F47" s="93">
        <f t="shared" si="4"/>
        <v>2450</v>
      </c>
      <c r="G47" s="94"/>
      <c r="H47" s="39">
        <f>SUM('w2-1'!I43/168+'w2-2'!I43/168+'w2-3'!I43/168+'w2-4'!I43/168+'w2-5'!I43/168+'w2-6'!I43/168)</f>
        <v>0.23809523809523808</v>
      </c>
      <c r="I47" s="94"/>
      <c r="J47" s="94"/>
      <c r="K47" s="94">
        <v>0.17857142857142858</v>
      </c>
      <c r="L47" s="95">
        <f t="shared" si="5"/>
        <v>0</v>
      </c>
      <c r="M47" s="139">
        <f>H47-'Echipa initial'!H48</f>
        <v>0</v>
      </c>
      <c r="N47" s="19"/>
    </row>
    <row r="48" spans="1:14" x14ac:dyDescent="0.25">
      <c r="A48" s="18">
        <v>19</v>
      </c>
      <c r="B48" s="36" t="s">
        <v>452</v>
      </c>
      <c r="C48" s="36" t="s">
        <v>247</v>
      </c>
      <c r="D48" s="37">
        <f t="shared" si="3"/>
        <v>0.35714285714285715</v>
      </c>
      <c r="E48" s="38">
        <v>50</v>
      </c>
      <c r="F48" s="29">
        <f t="shared" si="4"/>
        <v>3000</v>
      </c>
      <c r="G48" s="39"/>
      <c r="H48" s="39">
        <f>SUM('w2-1'!I44/168+'w2-2'!I44/168+'w2-3'!I44/168+'w2-4'!I44/168+'w2-5'!I44/168+'w2-6'!I44/168)</f>
        <v>0.35714285714285715</v>
      </c>
      <c r="I48" s="39"/>
      <c r="J48" s="39"/>
      <c r="K48" s="39"/>
      <c r="L48" s="22">
        <f t="shared" si="5"/>
        <v>0</v>
      </c>
      <c r="M48" s="139">
        <f>H48-'Echipa initial'!H49</f>
        <v>0</v>
      </c>
    </row>
    <row r="49" spans="1:14" x14ac:dyDescent="0.25">
      <c r="A49" s="18">
        <v>20</v>
      </c>
      <c r="B49" s="36" t="s">
        <v>453</v>
      </c>
      <c r="C49" s="36" t="s">
        <v>247</v>
      </c>
      <c r="D49" s="37">
        <f t="shared" si="3"/>
        <v>1.6666666666666667</v>
      </c>
      <c r="E49" s="38">
        <v>50</v>
      </c>
      <c r="F49" s="29">
        <f t="shared" si="4"/>
        <v>14000</v>
      </c>
      <c r="G49" s="39"/>
      <c r="H49" s="39">
        <f>SUM('w2-1'!I45/168+'w2-2'!I45/168+'w2-3'!I45/168+'w2-4'!I45/168+'w2-5'!I45/168+'w2-6'!I45/168)</f>
        <v>1.6666666666666667</v>
      </c>
      <c r="I49" s="39"/>
      <c r="J49" s="39"/>
      <c r="K49" s="39"/>
      <c r="L49" s="22">
        <f t="shared" si="5"/>
        <v>0</v>
      </c>
      <c r="M49" s="139">
        <f>H49-'Echipa initial'!H50</f>
        <v>0</v>
      </c>
    </row>
    <row r="50" spans="1:14" x14ac:dyDescent="0.25">
      <c r="A50" s="18">
        <v>21</v>
      </c>
      <c r="B50" s="36" t="s">
        <v>454</v>
      </c>
      <c r="C50" s="36" t="s">
        <v>248</v>
      </c>
      <c r="D50" s="37">
        <f t="shared" si="3"/>
        <v>1</v>
      </c>
      <c r="E50" s="38">
        <v>50</v>
      </c>
      <c r="F50" s="29">
        <f t="shared" si="4"/>
        <v>8400</v>
      </c>
      <c r="G50" s="39"/>
      <c r="H50" s="39">
        <f>SUM('w2-1'!I46/168+'w2-2'!I46/168+'w2-3'!I46/168+'w2-4'!I46/168+'w2-5'!I46/168+'w2-6'!I46/168)</f>
        <v>1</v>
      </c>
      <c r="I50" s="39"/>
      <c r="J50" s="39"/>
      <c r="K50" s="39"/>
      <c r="L50" s="22">
        <f t="shared" si="5"/>
        <v>0</v>
      </c>
      <c r="M50" s="139">
        <f>H50-'Echipa initial'!H51</f>
        <v>0</v>
      </c>
    </row>
    <row r="51" spans="1:14" s="58" customFormat="1" x14ac:dyDescent="0.25">
      <c r="A51" s="91">
        <v>22</v>
      </c>
      <c r="B51" s="92" t="s">
        <v>455</v>
      </c>
      <c r="C51" s="92" t="s">
        <v>247</v>
      </c>
      <c r="D51" s="37">
        <f t="shared" si="3"/>
        <v>1.1904761904761905</v>
      </c>
      <c r="E51" s="91">
        <v>50</v>
      </c>
      <c r="F51" s="93">
        <f t="shared" si="4"/>
        <v>10000</v>
      </c>
      <c r="G51" s="94">
        <v>0.23809523809523808</v>
      </c>
      <c r="H51" s="39">
        <f>SUM('w2-1'!I47/168+'w2-2'!I47/168+'w2-3'!I47/168+'w2-4'!I47/168+'w2-5'!I47/168+'w2-6'!I47/168)</f>
        <v>0.95238095238095233</v>
      </c>
      <c r="I51" s="94"/>
      <c r="J51" s="94"/>
      <c r="K51" s="94"/>
      <c r="L51" s="95">
        <f t="shared" si="5"/>
        <v>0</v>
      </c>
      <c r="M51" s="139">
        <f>H51-'Echipa initial'!H52</f>
        <v>0</v>
      </c>
      <c r="N51" s="19"/>
    </row>
    <row r="52" spans="1:14" s="58" customFormat="1" x14ac:dyDescent="0.25">
      <c r="A52" s="91">
        <v>23</v>
      </c>
      <c r="B52" s="92" t="s">
        <v>456</v>
      </c>
      <c r="C52" s="92" t="s">
        <v>247</v>
      </c>
      <c r="D52" s="37">
        <f t="shared" si="3"/>
        <v>0.7142857142857143</v>
      </c>
      <c r="E52" s="91">
        <v>50</v>
      </c>
      <c r="F52" s="93">
        <f t="shared" si="4"/>
        <v>6000</v>
      </c>
      <c r="G52" s="94">
        <v>0.11904761904761904</v>
      </c>
      <c r="H52" s="39">
        <f>SUM('w2-1'!I48/168+'w2-2'!I48/168+'w2-3'!I48/168+'w2-4'!I48/168+'w2-5'!I48/168+'w2-6'!I48/168)</f>
        <v>0.59523809523809523</v>
      </c>
      <c r="I52" s="94"/>
      <c r="J52" s="94"/>
      <c r="K52" s="94"/>
      <c r="L52" s="95">
        <f t="shared" si="5"/>
        <v>0</v>
      </c>
      <c r="M52" s="139">
        <f>H52-'Echipa initial'!H53</f>
        <v>0</v>
      </c>
      <c r="N52" s="19"/>
    </row>
    <row r="53" spans="1:14" x14ac:dyDescent="0.25">
      <c r="A53" s="18">
        <v>24</v>
      </c>
      <c r="B53" s="36" t="s">
        <v>457</v>
      </c>
      <c r="C53" s="36" t="s">
        <v>247</v>
      </c>
      <c r="D53" s="37">
        <f t="shared" si="3"/>
        <v>0.8571428571428571</v>
      </c>
      <c r="E53" s="38">
        <v>50</v>
      </c>
      <c r="F53" s="29">
        <f t="shared" si="4"/>
        <v>7200</v>
      </c>
      <c r="G53" s="39"/>
      <c r="H53" s="39">
        <f>SUM('w2-1'!I49/168+'w2-2'!I49/168+'w2-3'!I49/168+'w2-4'!I49/168+'w2-5'!I49/168+'w2-6'!I49/168)</f>
        <v>0.8571428571428571</v>
      </c>
      <c r="I53" s="39"/>
      <c r="J53" s="39"/>
      <c r="K53" s="39"/>
      <c r="L53" s="22">
        <f t="shared" si="5"/>
        <v>0</v>
      </c>
      <c r="M53" s="139">
        <f>H53-'Echipa initial'!H54</f>
        <v>0</v>
      </c>
    </row>
    <row r="54" spans="1:14" x14ac:dyDescent="0.25">
      <c r="A54" s="18">
        <v>25</v>
      </c>
      <c r="B54" s="36" t="s">
        <v>458</v>
      </c>
      <c r="C54" s="36" t="s">
        <v>247</v>
      </c>
      <c r="D54" s="37">
        <f t="shared" si="3"/>
        <v>0.8571428571428571</v>
      </c>
      <c r="E54" s="38">
        <v>50</v>
      </c>
      <c r="F54" s="29">
        <f t="shared" si="4"/>
        <v>7200</v>
      </c>
      <c r="G54" s="39"/>
      <c r="H54" s="39">
        <f>SUM('w2-1'!I50/168+'w2-2'!I50/168+'w2-3'!I50/168+'w2-4'!I50/168+'w2-5'!I50/168+'w2-6'!I50/168)</f>
        <v>0.8571428571428571</v>
      </c>
      <c r="I54" s="39"/>
      <c r="J54" s="39"/>
      <c r="K54" s="39"/>
      <c r="L54" s="22">
        <f t="shared" si="5"/>
        <v>0</v>
      </c>
      <c r="M54" s="139">
        <f>H54-'Echipa initial'!H55</f>
        <v>0</v>
      </c>
    </row>
    <row r="55" spans="1:14" x14ac:dyDescent="0.25">
      <c r="A55" s="18">
        <v>26</v>
      </c>
      <c r="B55" s="36" t="s">
        <v>459</v>
      </c>
      <c r="C55" s="36" t="s">
        <v>247</v>
      </c>
      <c r="D55" s="37">
        <f t="shared" si="3"/>
        <v>0.8571428571428571</v>
      </c>
      <c r="E55" s="38">
        <v>50</v>
      </c>
      <c r="F55" s="29">
        <f t="shared" si="4"/>
        <v>7200</v>
      </c>
      <c r="G55" s="39"/>
      <c r="H55" s="39">
        <f>SUM('w2-1'!I51/168+'w2-2'!I51/168+'w2-3'!I51/168+'w2-4'!I51/168+'w2-5'!I51/168+'w2-6'!I51/168)</f>
        <v>0.8571428571428571</v>
      </c>
      <c r="I55" s="39"/>
      <c r="J55" s="39"/>
      <c r="K55" s="39"/>
      <c r="L55" s="22">
        <f t="shared" si="5"/>
        <v>0</v>
      </c>
      <c r="M55" s="139">
        <f>H55-'Echipa initial'!H56</f>
        <v>0</v>
      </c>
    </row>
    <row r="56" spans="1:14" x14ac:dyDescent="0.25">
      <c r="A56" s="18">
        <v>27</v>
      </c>
      <c r="B56" s="36" t="s">
        <v>460</v>
      </c>
      <c r="C56" s="36" t="s">
        <v>251</v>
      </c>
      <c r="D56" s="37">
        <f t="shared" si="3"/>
        <v>1.1666666666666667</v>
      </c>
      <c r="E56" s="38">
        <v>35</v>
      </c>
      <c r="F56" s="29">
        <f t="shared" si="4"/>
        <v>6860</v>
      </c>
      <c r="G56" s="39"/>
      <c r="H56" s="39">
        <f>SUM('w2-1'!I52/168+'w2-2'!I52/168+'w2-3'!I52/168+'w2-4'!I52/168+'w2-5'!I52/168+'w2-6'!I52/168)</f>
        <v>1.1666666666666667</v>
      </c>
      <c r="I56" s="39"/>
      <c r="J56" s="39"/>
      <c r="K56" s="39"/>
      <c r="L56" s="22">
        <f t="shared" si="5"/>
        <v>0</v>
      </c>
      <c r="M56" s="139">
        <f>H56-'Echipa initial'!H57</f>
        <v>0</v>
      </c>
    </row>
    <row r="57" spans="1:14" x14ac:dyDescent="0.25">
      <c r="A57" s="18">
        <v>28</v>
      </c>
      <c r="B57" s="36" t="s">
        <v>461</v>
      </c>
      <c r="C57" s="36" t="s">
        <v>251</v>
      </c>
      <c r="D57" s="37">
        <f t="shared" si="3"/>
        <v>1.1666666666666667</v>
      </c>
      <c r="E57" s="38">
        <v>35</v>
      </c>
      <c r="F57" s="29">
        <f t="shared" si="4"/>
        <v>6860</v>
      </c>
      <c r="G57" s="39"/>
      <c r="H57" s="39">
        <f>SUM('w2-1'!I53/168+'w2-2'!I53/168+'w2-3'!I53/168+'w2-4'!I53/168+'w2-5'!I53/168+'w2-6'!I53/168)</f>
        <v>1.1666666666666667</v>
      </c>
      <c r="I57" s="39"/>
      <c r="J57" s="39"/>
      <c r="K57" s="39"/>
      <c r="L57" s="22">
        <f t="shared" si="5"/>
        <v>0</v>
      </c>
      <c r="M57" s="139">
        <f>H57-'Echipa initial'!H58</f>
        <v>0</v>
      </c>
    </row>
    <row r="58" spans="1:14" x14ac:dyDescent="0.25">
      <c r="A58" s="18">
        <v>29</v>
      </c>
      <c r="B58" s="36" t="s">
        <v>462</v>
      </c>
      <c r="C58" s="36" t="s">
        <v>249</v>
      </c>
      <c r="D58" s="37">
        <f t="shared" si="3"/>
        <v>1.1904761904761905</v>
      </c>
      <c r="E58" s="38">
        <v>25</v>
      </c>
      <c r="F58" s="29">
        <f t="shared" si="4"/>
        <v>5000</v>
      </c>
      <c r="G58" s="39"/>
      <c r="H58" s="39">
        <f>SUM('w2-1'!I54/168+'w2-2'!I54/168+'w2-3'!I54/168+'w2-4'!I54/168+'w2-5'!I54/168+'w2-6'!I54/168)</f>
        <v>1.1904761904761905</v>
      </c>
      <c r="I58" s="39"/>
      <c r="J58" s="39"/>
      <c r="K58" s="39"/>
      <c r="L58" s="22">
        <f t="shared" si="5"/>
        <v>0</v>
      </c>
      <c r="M58" s="139">
        <f>H58-'Echipa initial'!H59</f>
        <v>0</v>
      </c>
    </row>
    <row r="59" spans="1:14" x14ac:dyDescent="0.25">
      <c r="A59" s="18">
        <v>30</v>
      </c>
      <c r="B59" s="36" t="s">
        <v>463</v>
      </c>
      <c r="C59" s="36" t="s">
        <v>249</v>
      </c>
      <c r="D59" s="37">
        <f t="shared" si="3"/>
        <v>1.4285714285714286</v>
      </c>
      <c r="E59" s="38">
        <v>25</v>
      </c>
      <c r="F59" s="29">
        <f t="shared" si="4"/>
        <v>6000</v>
      </c>
      <c r="G59" s="39"/>
      <c r="H59" s="39">
        <f>SUM('w2-1'!I55/168+'w2-2'!I55/168+'w2-3'!I55/168+'w2-4'!I55/168+'w2-5'!I55/168+'w2-6'!I55/168)</f>
        <v>1.4285714285714286</v>
      </c>
      <c r="I59" s="39"/>
      <c r="J59" s="39"/>
      <c r="K59" s="39"/>
      <c r="L59" s="22">
        <f t="shared" si="5"/>
        <v>0</v>
      </c>
      <c r="M59" s="139">
        <f>H59-'Echipa initial'!H60</f>
        <v>0</v>
      </c>
    </row>
    <row r="60" spans="1:14" x14ac:dyDescent="0.25">
      <c r="A60" s="18">
        <v>31</v>
      </c>
      <c r="B60" s="36" t="s">
        <v>464</v>
      </c>
      <c r="C60" s="36" t="s">
        <v>249</v>
      </c>
      <c r="D60" s="37">
        <f t="shared" si="3"/>
        <v>1.4285714285714286</v>
      </c>
      <c r="E60" s="38">
        <v>25</v>
      </c>
      <c r="F60" s="29">
        <f t="shared" si="4"/>
        <v>6000</v>
      </c>
      <c r="G60" s="39"/>
      <c r="H60" s="39">
        <f>SUM('w2-1'!I56/168+'w2-2'!I56/168+'w2-3'!I56/168+'w2-4'!I56/168+'w2-5'!I56/168+'w2-6'!I56/168)</f>
        <v>1.4285714285714286</v>
      </c>
      <c r="I60" s="39"/>
      <c r="J60" s="39"/>
      <c r="K60" s="39"/>
      <c r="L60" s="22">
        <f t="shared" si="5"/>
        <v>0</v>
      </c>
      <c r="M60" s="139">
        <f>H60-'Echipa initial'!H61</f>
        <v>0</v>
      </c>
    </row>
    <row r="61" spans="1:14" x14ac:dyDescent="0.25">
      <c r="A61" s="18">
        <v>32</v>
      </c>
      <c r="B61" s="36" t="s">
        <v>465</v>
      </c>
      <c r="C61" s="36" t="s">
        <v>250</v>
      </c>
      <c r="D61" s="37">
        <f t="shared" si="3"/>
        <v>1.4285714285714286</v>
      </c>
      <c r="E61" s="38">
        <v>25</v>
      </c>
      <c r="F61" s="29">
        <f t="shared" si="4"/>
        <v>6000</v>
      </c>
      <c r="G61" s="39"/>
      <c r="H61" s="39">
        <f>SUM('w2-1'!I57/168+'w2-2'!I57/168+'w2-3'!I57/168+'w2-4'!I57/168+'w2-5'!I57/168+'w2-6'!I57/168)</f>
        <v>1.4285714285714286</v>
      </c>
      <c r="I61" s="39"/>
      <c r="J61" s="39"/>
      <c r="K61" s="39"/>
      <c r="L61" s="22">
        <f t="shared" si="5"/>
        <v>0</v>
      </c>
      <c r="M61" s="139">
        <f>H61-'Echipa initial'!H62</f>
        <v>0</v>
      </c>
    </row>
    <row r="62" spans="1:14" x14ac:dyDescent="0.25">
      <c r="A62" s="18">
        <v>33</v>
      </c>
      <c r="B62" s="36" t="s">
        <v>466</v>
      </c>
      <c r="C62" s="36" t="s">
        <v>247</v>
      </c>
      <c r="D62" s="37">
        <f t="shared" si="3"/>
        <v>1.25</v>
      </c>
      <c r="E62" s="38">
        <v>50</v>
      </c>
      <c r="F62" s="29">
        <f t="shared" si="4"/>
        <v>10500</v>
      </c>
      <c r="G62" s="39"/>
      <c r="H62" s="39">
        <f>SUM('w2-1'!I58/168+'w2-2'!I58/168+'w2-3'!I58/168+'w2-4'!I58/168+'w2-5'!I58/168+'w2-6'!I58/168)</f>
        <v>1.25</v>
      </c>
      <c r="I62" s="39"/>
      <c r="J62" s="39"/>
      <c r="K62" s="39"/>
      <c r="L62" s="22">
        <f t="shared" si="5"/>
        <v>0</v>
      </c>
      <c r="M62" s="139">
        <f>H62-'Echipa initial'!H63</f>
        <v>0</v>
      </c>
    </row>
    <row r="63" spans="1:14" x14ac:dyDescent="0.25">
      <c r="A63" s="18">
        <v>34</v>
      </c>
      <c r="B63" s="36" t="s">
        <v>467</v>
      </c>
      <c r="C63" s="36" t="s">
        <v>247</v>
      </c>
      <c r="D63" s="37">
        <f t="shared" si="3"/>
        <v>1.2857142857142858</v>
      </c>
      <c r="E63" s="38">
        <v>50</v>
      </c>
      <c r="F63" s="29">
        <f t="shared" si="4"/>
        <v>10800</v>
      </c>
      <c r="G63" s="39"/>
      <c r="H63" s="39">
        <f>SUM('w2-1'!I59/168+'w2-2'!I59/168+'w2-3'!I59/168+'w2-4'!I59/168+'w2-5'!I59/168+'w2-6'!I59/168)</f>
        <v>1.2857142857142858</v>
      </c>
      <c r="I63" s="39"/>
      <c r="J63" s="39"/>
      <c r="K63" s="39"/>
      <c r="L63" s="22">
        <f t="shared" si="5"/>
        <v>0</v>
      </c>
      <c r="M63" s="139">
        <f>H63-'Echipa initial'!H64</f>
        <v>0</v>
      </c>
    </row>
    <row r="64" spans="1:14" s="58" customFormat="1" x14ac:dyDescent="0.25">
      <c r="A64" s="91">
        <v>35</v>
      </c>
      <c r="B64" s="92" t="s">
        <v>468</v>
      </c>
      <c r="C64" s="92" t="s">
        <v>247</v>
      </c>
      <c r="D64" s="37">
        <f t="shared" si="3"/>
        <v>1.2916666666666665</v>
      </c>
      <c r="E64" s="91">
        <v>50</v>
      </c>
      <c r="F64" s="93">
        <f t="shared" si="4"/>
        <v>10849.999999999998</v>
      </c>
      <c r="G64" s="94">
        <v>0.22023809523809523</v>
      </c>
      <c r="H64" s="39">
        <f>SUM('w2-1'!I60/168+'w2-2'!I60/168+'w2-3'!I60/168+'w2-4'!I60/168+'w2-5'!I60/168+'w2-6'!I60/168)</f>
        <v>1.0714285714285714</v>
      </c>
      <c r="I64" s="94"/>
      <c r="J64" s="94"/>
      <c r="K64" s="94"/>
      <c r="L64" s="95">
        <f t="shared" si="5"/>
        <v>0</v>
      </c>
      <c r="M64" s="139">
        <f>H64-'Echipa initial'!H65</f>
        <v>0</v>
      </c>
      <c r="N64" s="19"/>
    </row>
    <row r="65" spans="1:13" x14ac:dyDescent="0.25">
      <c r="A65" s="18">
        <v>36</v>
      </c>
      <c r="B65" s="36" t="s">
        <v>469</v>
      </c>
      <c r="C65" s="36" t="s">
        <v>249</v>
      </c>
      <c r="D65" s="37">
        <f t="shared" si="3"/>
        <v>1.1428571428571428</v>
      </c>
      <c r="E65" s="38">
        <v>25</v>
      </c>
      <c r="F65" s="29">
        <f t="shared" si="4"/>
        <v>4800</v>
      </c>
      <c r="G65" s="39"/>
      <c r="H65" s="39">
        <f>SUM('w2-1'!I61/168+'w2-2'!I61/168+'w2-3'!I61/168+'w2-4'!I61/168+'w2-5'!I61/168+'w2-6'!I61/168)</f>
        <v>1.1428571428571428</v>
      </c>
      <c r="I65" s="39"/>
      <c r="J65" s="39"/>
      <c r="K65" s="39"/>
      <c r="L65" s="22">
        <f t="shared" si="5"/>
        <v>0</v>
      </c>
      <c r="M65" s="139">
        <f>H65-'Echipa initial'!H66</f>
        <v>0</v>
      </c>
    </row>
    <row r="66" spans="1:13" x14ac:dyDescent="0.25">
      <c r="A66" s="18">
        <v>37</v>
      </c>
      <c r="B66" s="36" t="s">
        <v>470</v>
      </c>
      <c r="C66" s="36" t="s">
        <v>250</v>
      </c>
      <c r="D66" s="37">
        <f t="shared" si="3"/>
        <v>0.5714285714285714</v>
      </c>
      <c r="E66" s="38">
        <v>25</v>
      </c>
      <c r="F66" s="29">
        <f t="shared" si="4"/>
        <v>2400</v>
      </c>
      <c r="G66" s="39"/>
      <c r="H66" s="39">
        <f>SUM('w2-1'!I62/168+'w2-2'!I62/168+'w2-3'!I62/168+'w2-4'!I62/168+'w2-5'!I62/168+'w2-6'!I62/168)</f>
        <v>0.5714285714285714</v>
      </c>
      <c r="I66" s="39"/>
      <c r="J66" s="39"/>
      <c r="K66" s="39"/>
      <c r="L66" s="22">
        <f t="shared" si="5"/>
        <v>0</v>
      </c>
      <c r="M66" s="139">
        <f>H66-'Echipa initial'!H67</f>
        <v>0</v>
      </c>
    </row>
    <row r="67" spans="1:13" x14ac:dyDescent="0.25">
      <c r="A67" s="18">
        <v>38</v>
      </c>
      <c r="B67" s="36" t="s">
        <v>471</v>
      </c>
      <c r="C67" s="36" t="s">
        <v>250</v>
      </c>
      <c r="D67" s="37">
        <f t="shared" si="3"/>
        <v>1.4285714285714286</v>
      </c>
      <c r="E67" s="38">
        <v>25</v>
      </c>
      <c r="F67" s="29">
        <f t="shared" si="4"/>
        <v>6000</v>
      </c>
      <c r="G67" s="39"/>
      <c r="H67" s="39">
        <f>SUM('w2-1'!I63/168+'w2-2'!I63/168+'w2-3'!I63/168+'w2-4'!I63/168+'w2-5'!I63/168+'w2-6'!I63/168)</f>
        <v>1.4285714285714286</v>
      </c>
      <c r="I67" s="39"/>
      <c r="J67" s="39"/>
      <c r="K67" s="39"/>
      <c r="L67" s="22">
        <f t="shared" si="5"/>
        <v>0</v>
      </c>
      <c r="M67" s="139">
        <f>H67-'Echipa initial'!H68</f>
        <v>0</v>
      </c>
    </row>
    <row r="68" spans="1:13" x14ac:dyDescent="0.25">
      <c r="A68" s="18">
        <v>39</v>
      </c>
      <c r="B68" s="36" t="s">
        <v>472</v>
      </c>
      <c r="C68" s="36" t="s">
        <v>250</v>
      </c>
      <c r="D68" s="37">
        <f t="shared" si="3"/>
        <v>1.1428571428571428</v>
      </c>
      <c r="E68" s="38">
        <v>25</v>
      </c>
      <c r="F68" s="29">
        <f t="shared" si="4"/>
        <v>4800</v>
      </c>
      <c r="G68" s="39"/>
      <c r="H68" s="39">
        <f>SUM('w2-1'!I64/168+'w2-2'!I64/168+'w2-3'!I64/168+'w2-4'!I64/168+'w2-5'!I64/168+'w2-6'!I64/168)</f>
        <v>1.1428571428571428</v>
      </c>
      <c r="I68" s="39"/>
      <c r="J68" s="39"/>
      <c r="K68" s="39"/>
      <c r="L68" s="22">
        <f t="shared" si="5"/>
        <v>0</v>
      </c>
      <c r="M68" s="139">
        <f>H68-'Echipa initial'!H69</f>
        <v>0</v>
      </c>
    </row>
    <row r="69" spans="1:13" x14ac:dyDescent="0.25">
      <c r="A69" s="18">
        <v>40</v>
      </c>
      <c r="B69" s="36" t="s">
        <v>473</v>
      </c>
      <c r="C69" s="36" t="s">
        <v>250</v>
      </c>
      <c r="D69" s="37">
        <f t="shared" si="3"/>
        <v>1.1428571428571428</v>
      </c>
      <c r="E69" s="38">
        <v>25</v>
      </c>
      <c r="F69" s="29">
        <f t="shared" si="4"/>
        <v>4800</v>
      </c>
      <c r="G69" s="39"/>
      <c r="H69" s="39">
        <f>SUM('w2-1'!I65/168+'w2-2'!I65/168+'w2-3'!I65/168+'w2-4'!I65/168+'w2-5'!I65/168+'w2-6'!I65/168)</f>
        <v>1.1428571428571428</v>
      </c>
      <c r="I69" s="39"/>
      <c r="J69" s="39"/>
      <c r="K69" s="39"/>
      <c r="L69" s="22">
        <f t="shared" si="5"/>
        <v>0</v>
      </c>
      <c r="M69" s="139">
        <f>H69-'Echipa initial'!H70</f>
        <v>0</v>
      </c>
    </row>
    <row r="70" spans="1:13" x14ac:dyDescent="0.25">
      <c r="A70" s="18">
        <v>41</v>
      </c>
      <c r="B70" s="36" t="s">
        <v>474</v>
      </c>
      <c r="C70" s="36" t="s">
        <v>250</v>
      </c>
      <c r="D70" s="37">
        <f t="shared" si="3"/>
        <v>1.1904761904761905</v>
      </c>
      <c r="E70" s="38">
        <v>25</v>
      </c>
      <c r="F70" s="29">
        <f t="shared" si="4"/>
        <v>5000</v>
      </c>
      <c r="G70" s="39"/>
      <c r="H70" s="39">
        <f>SUM('w2-1'!I66/168+'w2-2'!I66/168+'w2-3'!I66/168+'w2-4'!I66/168+'w2-5'!I66/168+'w2-6'!I66/168)</f>
        <v>1.1904761904761905</v>
      </c>
      <c r="I70" s="39"/>
      <c r="J70" s="39"/>
      <c r="K70" s="39"/>
      <c r="L70" s="22">
        <f t="shared" si="5"/>
        <v>0</v>
      </c>
      <c r="M70" s="139">
        <f>H70-'Echipa initial'!H71</f>
        <v>0</v>
      </c>
    </row>
    <row r="71" spans="1:13" x14ac:dyDescent="0.25">
      <c r="A71" s="18">
        <v>42</v>
      </c>
      <c r="B71" s="36" t="s">
        <v>475</v>
      </c>
      <c r="C71" s="36" t="s">
        <v>247</v>
      </c>
      <c r="D71" s="37">
        <f t="shared" si="3"/>
        <v>0.47619047619047616</v>
      </c>
      <c r="E71" s="38">
        <v>50</v>
      </c>
      <c r="F71" s="29">
        <f t="shared" si="4"/>
        <v>4000</v>
      </c>
      <c r="G71" s="39"/>
      <c r="H71" s="39">
        <f>SUM('w2-1'!I67/168+'w2-2'!I67/168+'w2-3'!I67/168+'w2-4'!I67/168+'w2-5'!I67/168+'w2-6'!I67/168)</f>
        <v>0.47619047619047616</v>
      </c>
      <c r="I71" s="39"/>
      <c r="J71" s="39"/>
      <c r="K71" s="39"/>
      <c r="L71" s="22">
        <f t="shared" si="5"/>
        <v>0</v>
      </c>
      <c r="M71" s="139">
        <f>H71-'Echipa initial'!H72</f>
        <v>0</v>
      </c>
    </row>
    <row r="72" spans="1:13" x14ac:dyDescent="0.25">
      <c r="A72" s="18">
        <v>43</v>
      </c>
      <c r="B72" s="36" t="s">
        <v>476</v>
      </c>
      <c r="C72" s="36" t="s">
        <v>249</v>
      </c>
      <c r="D72" s="37">
        <f t="shared" si="3"/>
        <v>1.1904761904761905</v>
      </c>
      <c r="E72" s="38">
        <v>25</v>
      </c>
      <c r="F72" s="29">
        <f t="shared" si="4"/>
        <v>5000</v>
      </c>
      <c r="G72" s="39"/>
      <c r="H72" s="39">
        <f>SUM('w2-1'!I68/168+'w2-2'!I68/168+'w2-3'!I68/168+'w2-4'!I68/168+'w2-5'!I68/168+'w2-6'!I68/168)</f>
        <v>1.1904761904761905</v>
      </c>
      <c r="I72" s="39"/>
      <c r="J72" s="39"/>
      <c r="K72" s="39"/>
      <c r="L72" s="22">
        <f t="shared" si="5"/>
        <v>0</v>
      </c>
      <c r="M72" s="139">
        <f>H72-'Echipa initial'!H73</f>
        <v>0</v>
      </c>
    </row>
    <row r="73" spans="1:13" x14ac:dyDescent="0.25">
      <c r="A73" s="18">
        <v>44</v>
      </c>
      <c r="B73" s="36" t="s">
        <v>477</v>
      </c>
      <c r="C73" s="36" t="s">
        <v>247</v>
      </c>
      <c r="D73" s="37">
        <f t="shared" si="3"/>
        <v>1.6666666666666667</v>
      </c>
      <c r="E73" s="38">
        <v>50</v>
      </c>
      <c r="F73" s="29">
        <f t="shared" si="4"/>
        <v>14000</v>
      </c>
      <c r="G73" s="39"/>
      <c r="H73" s="39">
        <f>SUM('w2-1'!I69/168+'w2-2'!I69/168+'w2-3'!I69/168+'w2-4'!I69/168+'w2-5'!I69/168+'w2-6'!I69/168)</f>
        <v>1.6666666666666667</v>
      </c>
      <c r="I73" s="39"/>
      <c r="J73" s="39"/>
      <c r="K73" s="39"/>
      <c r="L73" s="22">
        <f t="shared" si="5"/>
        <v>0</v>
      </c>
      <c r="M73" s="139">
        <f>H73-'Echipa initial'!H74</f>
        <v>0</v>
      </c>
    </row>
    <row r="74" spans="1:13" x14ac:dyDescent="0.25">
      <c r="A74" s="18">
        <v>45</v>
      </c>
      <c r="B74" s="36" t="s">
        <v>478</v>
      </c>
      <c r="C74" s="36" t="s">
        <v>248</v>
      </c>
      <c r="D74" s="37">
        <f t="shared" si="3"/>
        <v>1.0714285714285714</v>
      </c>
      <c r="E74" s="38">
        <f>VLOOKUP(C74,'[1]Liste der'!$A$16:$B$41,2,0)</f>
        <v>50</v>
      </c>
      <c r="F74" s="29">
        <f t="shared" si="4"/>
        <v>9000</v>
      </c>
      <c r="G74" s="39"/>
      <c r="H74" s="39">
        <f>SUM('w2-1'!I70/168+'w2-2'!I70/168+'w2-3'!I70/168+'w2-4'!I70/168+'w2-5'!I70/168+'w2-6'!I70/168)</f>
        <v>0</v>
      </c>
      <c r="I74" s="39">
        <v>1.0714285714285714</v>
      </c>
      <c r="J74" s="39"/>
      <c r="K74" s="39"/>
      <c r="L74" s="22">
        <f t="shared" si="5"/>
        <v>0</v>
      </c>
      <c r="M74" s="139">
        <f>H74-'Echipa initial'!H75</f>
        <v>0</v>
      </c>
    </row>
    <row r="75" spans="1:13" x14ac:dyDescent="0.25">
      <c r="A75" s="18">
        <v>46</v>
      </c>
      <c r="B75" s="36" t="s">
        <v>479</v>
      </c>
      <c r="C75" s="36" t="s">
        <v>248</v>
      </c>
      <c r="D75" s="37">
        <f t="shared" si="3"/>
        <v>1.0714285714285714</v>
      </c>
      <c r="E75" s="38">
        <f>VLOOKUP(C75,'[1]Liste der'!$A$16:$B$41,2,0)</f>
        <v>50</v>
      </c>
      <c r="F75" s="29">
        <f t="shared" si="4"/>
        <v>9000</v>
      </c>
      <c r="G75" s="39"/>
      <c r="H75" s="39">
        <f>SUM('w2-1'!I71/168+'w2-2'!I71/168+'w2-3'!I71/168+'w2-4'!I71/168+'w2-5'!I71/168+'w2-6'!I71/168)</f>
        <v>1.0714285714285714</v>
      </c>
      <c r="I75" s="39"/>
      <c r="J75" s="39"/>
      <c r="K75" s="39"/>
      <c r="L75" s="22">
        <f t="shared" si="5"/>
        <v>0</v>
      </c>
      <c r="M75" s="139">
        <f>H75-'Echipa initial'!H76</f>
        <v>0</v>
      </c>
    </row>
    <row r="76" spans="1:13" x14ac:dyDescent="0.25">
      <c r="A76" s="18">
        <v>47</v>
      </c>
      <c r="B76" s="36" t="s">
        <v>480</v>
      </c>
      <c r="C76" s="36" t="s">
        <v>247</v>
      </c>
      <c r="D76" s="37">
        <f t="shared" si="3"/>
        <v>0.5714285714285714</v>
      </c>
      <c r="E76" s="38">
        <f>VLOOKUP(C76,'[1]Liste der'!$A$16:$B$41,2,0)</f>
        <v>50</v>
      </c>
      <c r="F76" s="29">
        <f t="shared" si="4"/>
        <v>4800</v>
      </c>
      <c r="G76" s="39"/>
      <c r="H76" s="39">
        <f>SUM('w2-1'!I72/168+'w2-2'!I72/168+'w2-3'!I72/168+'w2-4'!I72/168+'w2-5'!I72/168+'w2-6'!I72/168)</f>
        <v>0.5714285714285714</v>
      </c>
      <c r="I76" s="39"/>
      <c r="J76" s="39"/>
      <c r="K76" s="39"/>
      <c r="L76" s="22">
        <f t="shared" si="5"/>
        <v>0</v>
      </c>
      <c r="M76" s="139">
        <f>H76-'Echipa initial'!H77</f>
        <v>0</v>
      </c>
    </row>
    <row r="77" spans="1:13" x14ac:dyDescent="0.25">
      <c r="A77" s="18">
        <v>48</v>
      </c>
      <c r="B77" s="36" t="s">
        <v>481</v>
      </c>
      <c r="C77" s="36" t="s">
        <v>247</v>
      </c>
      <c r="D77" s="37">
        <f t="shared" si="3"/>
        <v>0.5714285714285714</v>
      </c>
      <c r="E77" s="38">
        <f>VLOOKUP(C77,'[1]Liste der'!$A$16:$B$41,2,0)</f>
        <v>50</v>
      </c>
      <c r="F77" s="29">
        <f t="shared" si="4"/>
        <v>4800</v>
      </c>
      <c r="G77" s="39"/>
      <c r="H77" s="39">
        <f>SUM('w2-1'!I73/168+'w2-2'!I73/168+'w2-3'!I73/168+'w2-4'!I73/168+'w2-5'!I73/168+'w2-6'!I73/168)</f>
        <v>0.5714285714285714</v>
      </c>
      <c r="I77" s="39"/>
      <c r="J77" s="39"/>
      <c r="K77" s="39"/>
      <c r="L77" s="22">
        <f t="shared" si="5"/>
        <v>0</v>
      </c>
      <c r="M77" s="139">
        <f>H77-'Echipa initial'!H78</f>
        <v>0</v>
      </c>
    </row>
    <row r="78" spans="1:13" x14ac:dyDescent="0.25">
      <c r="A78" s="18">
        <v>49</v>
      </c>
      <c r="B78" s="36" t="s">
        <v>482</v>
      </c>
      <c r="C78" s="36" t="s">
        <v>247</v>
      </c>
      <c r="D78" s="37">
        <f t="shared" si="3"/>
        <v>0.7142857142857143</v>
      </c>
      <c r="E78" s="38">
        <f>VLOOKUP(C78,'[1]Liste der'!$A$16:$B$41,2,0)</f>
        <v>50</v>
      </c>
      <c r="F78" s="29">
        <f t="shared" si="4"/>
        <v>6000</v>
      </c>
      <c r="G78" s="39"/>
      <c r="H78" s="39">
        <f>SUM('w2-1'!I74/168+'w2-2'!I74/168+'w2-3'!I74/168+'w2-4'!I74/168+'w2-5'!I74/168+'w2-6'!I74/168)</f>
        <v>0.7142857142857143</v>
      </c>
      <c r="I78" s="39"/>
      <c r="J78" s="39"/>
      <c r="K78" s="39"/>
      <c r="L78" s="22">
        <f t="shared" si="5"/>
        <v>0</v>
      </c>
      <c r="M78" s="139">
        <f>H78-'Echipa initial'!H79</f>
        <v>0</v>
      </c>
    </row>
    <row r="79" spans="1:13" x14ac:dyDescent="0.25">
      <c r="A79" s="18">
        <v>50</v>
      </c>
      <c r="B79" s="36" t="s">
        <v>483</v>
      </c>
      <c r="C79" s="36" t="s">
        <v>248</v>
      </c>
      <c r="D79" s="37">
        <f t="shared" si="3"/>
        <v>1.0416666666666667</v>
      </c>
      <c r="E79" s="38">
        <f>VLOOKUP(C79,'[1]Liste der'!$A$16:$B$41,2,0)</f>
        <v>50</v>
      </c>
      <c r="F79" s="29">
        <f t="shared" si="4"/>
        <v>8750</v>
      </c>
      <c r="G79" s="39"/>
      <c r="H79" s="39">
        <f>SUM('w2-1'!I75/168+'w2-2'!I75/168+'w2-3'!I75/168+'w2-4'!I75/168+'w2-5'!I75/168+'w2-6'!I75/168)</f>
        <v>1.0416666666666667</v>
      </c>
      <c r="I79" s="39"/>
      <c r="J79" s="39"/>
      <c r="K79" s="39"/>
      <c r="L79" s="22">
        <f t="shared" si="5"/>
        <v>0</v>
      </c>
      <c r="M79" s="139">
        <f>H79-'Echipa initial'!H80</f>
        <v>0</v>
      </c>
    </row>
    <row r="80" spans="1:13" x14ac:dyDescent="0.25">
      <c r="A80" s="18">
        <v>51</v>
      </c>
      <c r="B80" s="36" t="s">
        <v>484</v>
      </c>
      <c r="C80" s="36" t="s">
        <v>247</v>
      </c>
      <c r="D80" s="37">
        <f t="shared" si="3"/>
        <v>0.8928571428571429</v>
      </c>
      <c r="E80" s="38">
        <f>VLOOKUP(C80,'[1]Liste der'!$A$16:$B$41,2,0)</f>
        <v>50</v>
      </c>
      <c r="F80" s="29">
        <f t="shared" si="4"/>
        <v>7500</v>
      </c>
      <c r="G80" s="39"/>
      <c r="H80" s="39">
        <f>SUM('w2-1'!I76/168+'w2-2'!I76/168+'w2-3'!I76/168+'w2-4'!I76/168+'w2-5'!I76/168+'w2-6'!I76/168)</f>
        <v>0.8928571428571429</v>
      </c>
      <c r="I80" s="39"/>
      <c r="J80" s="39"/>
      <c r="K80" s="39"/>
      <c r="L80" s="22">
        <f t="shared" si="5"/>
        <v>0</v>
      </c>
      <c r="M80" s="139">
        <f>H80-'Echipa initial'!H81</f>
        <v>0</v>
      </c>
    </row>
    <row r="81" spans="1:14" x14ac:dyDescent="0.25">
      <c r="A81" s="18">
        <v>52</v>
      </c>
      <c r="B81" s="36" t="s">
        <v>485</v>
      </c>
      <c r="C81" s="36" t="s">
        <v>247</v>
      </c>
      <c r="D81" s="37">
        <f t="shared" si="3"/>
        <v>1.875</v>
      </c>
      <c r="E81" s="38">
        <f>VLOOKUP(C81,'[1]Liste der'!$A$16:$B$41,2,0)</f>
        <v>50</v>
      </c>
      <c r="F81" s="29">
        <f t="shared" si="4"/>
        <v>15750</v>
      </c>
      <c r="G81" s="39"/>
      <c r="H81" s="39">
        <f>SUM('w2-1'!I77/168+'w2-2'!I77/168+'w2-3'!I77/168+'w2-4'!I77/168+'w2-5'!I77/168+'w2-6'!I77/168)</f>
        <v>1.875</v>
      </c>
      <c r="I81" s="39"/>
      <c r="J81" s="39"/>
      <c r="K81" s="39"/>
      <c r="L81" s="22">
        <f t="shared" si="5"/>
        <v>0</v>
      </c>
      <c r="M81" s="139">
        <f>H81-'Echipa initial'!H82</f>
        <v>0</v>
      </c>
    </row>
    <row r="82" spans="1:14" x14ac:dyDescent="0.25">
      <c r="A82" s="18">
        <v>53</v>
      </c>
      <c r="B82" s="36" t="s">
        <v>486</v>
      </c>
      <c r="C82" s="36" t="s">
        <v>248</v>
      </c>
      <c r="D82" s="37">
        <f t="shared" si="3"/>
        <v>1.0714285714285714</v>
      </c>
      <c r="E82" s="38">
        <f>VLOOKUP(C82,'[1]Liste der'!$A$16:$B$41,2,0)</f>
        <v>50</v>
      </c>
      <c r="F82" s="29">
        <f t="shared" si="4"/>
        <v>9000</v>
      </c>
      <c r="G82" s="39"/>
      <c r="H82" s="39">
        <f>SUM('w2-1'!I78/168+'w2-2'!I78/168+'w2-3'!I78/168+'w2-4'!I78/168+'w2-5'!I78/168+'w2-6'!I78/168)</f>
        <v>1.0714285714285714</v>
      </c>
      <c r="I82" s="39"/>
      <c r="J82" s="39"/>
      <c r="K82" s="39"/>
      <c r="L82" s="22">
        <f t="shared" si="5"/>
        <v>0</v>
      </c>
      <c r="M82" s="139">
        <f>H82-'Echipa initial'!H83</f>
        <v>0</v>
      </c>
    </row>
    <row r="83" spans="1:14" x14ac:dyDescent="0.25">
      <c r="A83" s="18">
        <v>54</v>
      </c>
      <c r="B83" s="36" t="s">
        <v>487</v>
      </c>
      <c r="C83" s="36" t="s">
        <v>253</v>
      </c>
      <c r="D83" s="37">
        <f t="shared" si="3"/>
        <v>1.4285714285714286</v>
      </c>
      <c r="E83" s="38">
        <f>VLOOKUP(C83,'[1]Liste der'!$A$16:$B$41,2,0)</f>
        <v>35</v>
      </c>
      <c r="F83" s="29">
        <f t="shared" si="4"/>
        <v>8400</v>
      </c>
      <c r="G83" s="39"/>
      <c r="H83" s="39">
        <f>SUM('w2-1'!I79/168+'w2-2'!I79/168+'w2-3'!I79/168+'w2-4'!I79/168+'w2-5'!I79/168+'w2-6'!I79/168)</f>
        <v>1.4285714285714286</v>
      </c>
      <c r="I83" s="39"/>
      <c r="J83" s="39"/>
      <c r="K83" s="39"/>
      <c r="L83" s="22">
        <f t="shared" si="5"/>
        <v>0</v>
      </c>
      <c r="M83" s="139">
        <f>H83-'Echipa initial'!H84</f>
        <v>0</v>
      </c>
    </row>
    <row r="84" spans="1:14" x14ac:dyDescent="0.25">
      <c r="A84" s="18">
        <v>55</v>
      </c>
      <c r="B84" s="36" t="s">
        <v>488</v>
      </c>
      <c r="C84" s="36" t="s">
        <v>250</v>
      </c>
      <c r="D84" s="37">
        <f t="shared" si="3"/>
        <v>1.7857142857142858</v>
      </c>
      <c r="E84" s="38">
        <f>VLOOKUP(C84,'[1]Liste der'!$A$16:$B$41,2,0)</f>
        <v>25</v>
      </c>
      <c r="F84" s="29">
        <f t="shared" si="4"/>
        <v>7500</v>
      </c>
      <c r="G84" s="39"/>
      <c r="H84" s="39">
        <f>SUM('w2-1'!I80/168+'w2-2'!I80/168+'w2-3'!I80/168+'w2-4'!I80/168+'w2-5'!I80/168+'w2-6'!I80/168)</f>
        <v>1.7857142857142858</v>
      </c>
      <c r="I84" s="39"/>
      <c r="J84" s="39"/>
      <c r="K84" s="39"/>
      <c r="L84" s="22">
        <f t="shared" si="5"/>
        <v>0</v>
      </c>
      <c r="M84" s="139">
        <f>H84-'Echipa initial'!H85</f>
        <v>0</v>
      </c>
    </row>
    <row r="85" spans="1:14" x14ac:dyDescent="0.25">
      <c r="A85" s="18">
        <v>56</v>
      </c>
      <c r="B85" s="36" t="s">
        <v>489</v>
      </c>
      <c r="C85" s="36" t="s">
        <v>248</v>
      </c>
      <c r="D85" s="37">
        <f t="shared" si="3"/>
        <v>1.0714285714285714</v>
      </c>
      <c r="E85" s="38">
        <f>VLOOKUP(C85,'[1]Liste der'!$A$16:$B$41,2,0)</f>
        <v>50</v>
      </c>
      <c r="F85" s="29">
        <f t="shared" si="4"/>
        <v>9000</v>
      </c>
      <c r="G85" s="39"/>
      <c r="H85" s="39">
        <f>SUM('w2-1'!I81/168+'w2-2'!I81/168+'w2-3'!I81/168+'w2-4'!I81/168+'w2-5'!I81/168+'w2-6'!I81/168)</f>
        <v>1.0714285714285714</v>
      </c>
      <c r="I85" s="39"/>
      <c r="J85" s="39"/>
      <c r="K85" s="39"/>
      <c r="L85" s="22">
        <f t="shared" si="5"/>
        <v>0</v>
      </c>
      <c r="M85" s="139">
        <f>H85-'Echipa initial'!H86</f>
        <v>0</v>
      </c>
    </row>
    <row r="86" spans="1:14" s="27" customFormat="1" x14ac:dyDescent="0.25">
      <c r="A86" s="96">
        <v>57</v>
      </c>
      <c r="B86" s="97" t="s">
        <v>490</v>
      </c>
      <c r="C86" s="97" t="s">
        <v>247</v>
      </c>
      <c r="D86" s="37">
        <f t="shared" si="3"/>
        <v>1.6666666666666667</v>
      </c>
      <c r="E86" s="96">
        <f>VLOOKUP(C86,'[1]Liste der'!$A$16:$B$41,2,0)</f>
        <v>50</v>
      </c>
      <c r="F86" s="98">
        <f t="shared" si="4"/>
        <v>14000</v>
      </c>
      <c r="G86" s="99"/>
      <c r="H86" s="39">
        <f>SUM('w2-1'!I82/168+'w2-2'!I82/168+'w2-3'!I82/168+'w2-4'!I82/168+'w2-5'!I82/168+'w2-6'!I82/168)</f>
        <v>0</v>
      </c>
      <c r="I86" s="99"/>
      <c r="J86" s="99">
        <v>1.6666666666666667</v>
      </c>
      <c r="K86" s="99"/>
      <c r="L86" s="100">
        <f t="shared" si="5"/>
        <v>0</v>
      </c>
      <c r="M86" s="139">
        <f>H86-'Echipa initial'!H87</f>
        <v>0</v>
      </c>
      <c r="N86" s="19"/>
    </row>
    <row r="87" spans="1:14" s="27" customFormat="1" x14ac:dyDescent="0.25">
      <c r="A87" s="96">
        <v>58</v>
      </c>
      <c r="B87" s="97" t="s">
        <v>491</v>
      </c>
      <c r="C87" s="97" t="s">
        <v>254</v>
      </c>
      <c r="D87" s="37">
        <f t="shared" si="3"/>
        <v>4.6428571428571432</v>
      </c>
      <c r="E87" s="96">
        <f>VLOOKUP(C87,'[1]Liste der'!$A$16:$B$41,2,0)</f>
        <v>15</v>
      </c>
      <c r="F87" s="98">
        <f t="shared" si="4"/>
        <v>11700.000000000002</v>
      </c>
      <c r="G87" s="99"/>
      <c r="H87" s="39">
        <f>SUM('w2-1'!I83/168+'w2-2'!I83/168+'w2-3'!I83/168+'w2-4'!I83/168+'w2-5'!I83/168+'w2-6'!I83/168)</f>
        <v>0</v>
      </c>
      <c r="I87" s="99"/>
      <c r="J87" s="99">
        <v>4.6428571428571432</v>
      </c>
      <c r="K87" s="99"/>
      <c r="L87" s="100">
        <f t="shared" si="5"/>
        <v>0</v>
      </c>
      <c r="M87" s="139">
        <f>H87-'Echipa initial'!H88</f>
        <v>0</v>
      </c>
      <c r="N87" s="19"/>
    </row>
    <row r="88" spans="1:14" s="27" customFormat="1" x14ac:dyDescent="0.25">
      <c r="A88" s="96">
        <v>59</v>
      </c>
      <c r="B88" s="97" t="s">
        <v>492</v>
      </c>
      <c r="C88" s="97" t="s">
        <v>248</v>
      </c>
      <c r="D88" s="37">
        <f t="shared" si="3"/>
        <v>0.7142857142857143</v>
      </c>
      <c r="E88" s="96">
        <f>VLOOKUP(C88,'[1]Liste der'!$A$16:$B$41,2,0)</f>
        <v>50</v>
      </c>
      <c r="F88" s="98">
        <f t="shared" si="4"/>
        <v>6000</v>
      </c>
      <c r="G88" s="99"/>
      <c r="H88" s="39">
        <f>SUM('w2-1'!I84/168+'w2-2'!I84/168+'w2-3'!I84/168+'w2-4'!I84/168+'w2-5'!I84/168+'w2-6'!I84/168)</f>
        <v>0</v>
      </c>
      <c r="I88" s="99"/>
      <c r="J88" s="99">
        <v>0.7142857142857143</v>
      </c>
      <c r="K88" s="99"/>
      <c r="L88" s="100">
        <f t="shared" si="5"/>
        <v>0</v>
      </c>
      <c r="M88" s="139">
        <f>H88-'Echipa initial'!H89</f>
        <v>0</v>
      </c>
      <c r="N88" s="19"/>
    </row>
    <row r="89" spans="1:14" s="27" customFormat="1" x14ac:dyDescent="0.25">
      <c r="A89" s="96">
        <v>60</v>
      </c>
      <c r="B89" s="97" t="s">
        <v>493</v>
      </c>
      <c r="C89" s="97" t="s">
        <v>249</v>
      </c>
      <c r="D89" s="37">
        <f t="shared" si="3"/>
        <v>0.8571428571428571</v>
      </c>
      <c r="E89" s="96">
        <f>VLOOKUP(C89,'[1]Liste der'!$A$16:$B$41,2,0)</f>
        <v>25</v>
      </c>
      <c r="F89" s="98">
        <f t="shared" si="4"/>
        <v>3600</v>
      </c>
      <c r="G89" s="99"/>
      <c r="H89" s="39">
        <f>SUM('w2-1'!I85/168+'w2-2'!I85/168+'w2-3'!I85/168+'w2-4'!I85/168+'w2-5'!I85/168+'w2-6'!I85/168)</f>
        <v>0</v>
      </c>
      <c r="I89" s="99"/>
      <c r="J89" s="99">
        <v>0.8571428571428571</v>
      </c>
      <c r="K89" s="99"/>
      <c r="L89" s="100">
        <f t="shared" si="5"/>
        <v>0</v>
      </c>
      <c r="M89" s="139">
        <f>H89-'Echipa initial'!H90</f>
        <v>0</v>
      </c>
      <c r="N89" s="19"/>
    </row>
    <row r="90" spans="1:14" s="27" customFormat="1" x14ac:dyDescent="0.25">
      <c r="A90" s="96">
        <v>61</v>
      </c>
      <c r="B90" s="97" t="s">
        <v>494</v>
      </c>
      <c r="C90" s="97" t="s">
        <v>249</v>
      </c>
      <c r="D90" s="37">
        <f t="shared" si="3"/>
        <v>0.8571428571428571</v>
      </c>
      <c r="E90" s="96">
        <f>VLOOKUP(C90,'[1]Liste der'!$A$16:$B$41,2,0)</f>
        <v>25</v>
      </c>
      <c r="F90" s="98">
        <f t="shared" si="4"/>
        <v>3600</v>
      </c>
      <c r="G90" s="99"/>
      <c r="H90" s="39">
        <f>SUM('w2-1'!I86/168+'w2-2'!I86/168+'w2-3'!I86/168+'w2-4'!I86/168+'w2-5'!I86/168+'w2-6'!I86/168)</f>
        <v>0</v>
      </c>
      <c r="I90" s="99"/>
      <c r="J90" s="99">
        <v>0.8571428571428571</v>
      </c>
      <c r="K90" s="99"/>
      <c r="L90" s="100">
        <f t="shared" si="5"/>
        <v>0</v>
      </c>
      <c r="M90" s="139">
        <f>H90-'Echipa initial'!H91</f>
        <v>0</v>
      </c>
      <c r="N90" s="19"/>
    </row>
    <row r="91" spans="1:14" s="27" customFormat="1" x14ac:dyDescent="0.25">
      <c r="A91" s="96">
        <v>62</v>
      </c>
      <c r="B91" s="97" t="s">
        <v>495</v>
      </c>
      <c r="C91" s="97" t="s">
        <v>249</v>
      </c>
      <c r="D91" s="37">
        <f t="shared" si="3"/>
        <v>0.7142857142857143</v>
      </c>
      <c r="E91" s="96">
        <f>VLOOKUP(C91,'[1]Liste der'!$A$16:$B$41,2,0)</f>
        <v>25</v>
      </c>
      <c r="F91" s="98">
        <f t="shared" si="4"/>
        <v>3000</v>
      </c>
      <c r="G91" s="99"/>
      <c r="H91" s="39">
        <f>SUM('w2-1'!I87/168+'w2-2'!I87/168+'w2-3'!I87/168+'w2-4'!I87/168+'w2-5'!I87/168+'w2-6'!I87/168)</f>
        <v>0</v>
      </c>
      <c r="I91" s="99"/>
      <c r="J91" s="99">
        <v>0.7142857142857143</v>
      </c>
      <c r="K91" s="99"/>
      <c r="L91" s="100">
        <f t="shared" si="5"/>
        <v>0</v>
      </c>
      <c r="M91" s="139">
        <f>H91-'Echipa initial'!H92</f>
        <v>0</v>
      </c>
      <c r="N91" s="19"/>
    </row>
    <row r="92" spans="1:14" s="27" customFormat="1" x14ac:dyDescent="0.25">
      <c r="A92" s="96">
        <v>63</v>
      </c>
      <c r="B92" s="97" t="s">
        <v>496</v>
      </c>
      <c r="C92" s="97" t="s">
        <v>254</v>
      </c>
      <c r="D92" s="37">
        <f t="shared" si="3"/>
        <v>2.5714285714285716</v>
      </c>
      <c r="E92" s="96">
        <f>VLOOKUP(C92,'[1]Liste der'!$A$16:$B$41,2,0)</f>
        <v>15</v>
      </c>
      <c r="F92" s="98">
        <f t="shared" si="4"/>
        <v>6480.0000000000009</v>
      </c>
      <c r="G92" s="99"/>
      <c r="H92" s="39">
        <f>SUM('w2-1'!I88/168+'w2-2'!I88/168+'w2-3'!I88/168+'w2-4'!I88/168+'w2-5'!I88/168+'w2-6'!I88/168)</f>
        <v>0</v>
      </c>
      <c r="I92" s="99"/>
      <c r="J92" s="99">
        <v>2.5714285714285716</v>
      </c>
      <c r="K92" s="99"/>
      <c r="L92" s="100">
        <f t="shared" si="5"/>
        <v>0</v>
      </c>
      <c r="M92" s="139">
        <f>H92-'Echipa initial'!H93</f>
        <v>0</v>
      </c>
      <c r="N92" s="19"/>
    </row>
    <row r="93" spans="1:14" s="27" customFormat="1" x14ac:dyDescent="0.25">
      <c r="A93" s="96">
        <v>64</v>
      </c>
      <c r="B93" s="97" t="s">
        <v>497</v>
      </c>
      <c r="C93" s="97" t="s">
        <v>249</v>
      </c>
      <c r="D93" s="37">
        <f t="shared" si="3"/>
        <v>1.1428571428571428</v>
      </c>
      <c r="E93" s="96">
        <f>VLOOKUP(C93,'[1]Liste der'!$A$16:$B$41,2,0)</f>
        <v>25</v>
      </c>
      <c r="F93" s="98">
        <f t="shared" si="4"/>
        <v>4800</v>
      </c>
      <c r="G93" s="99"/>
      <c r="H93" s="39">
        <f>SUM('w2-1'!I89/168+'w2-2'!I89/168+'w2-3'!I89/168+'w2-4'!I89/168+'w2-5'!I89/168+'w2-6'!I89/168)</f>
        <v>0</v>
      </c>
      <c r="I93" s="99"/>
      <c r="J93" s="99">
        <v>1.1428571428571428</v>
      </c>
      <c r="K93" s="99"/>
      <c r="L93" s="100">
        <f t="shared" si="5"/>
        <v>0</v>
      </c>
      <c r="M93" s="139">
        <f>H93-'Echipa initial'!H94</f>
        <v>0</v>
      </c>
      <c r="N93" s="19"/>
    </row>
    <row r="94" spans="1:14" s="27" customFormat="1" x14ac:dyDescent="0.25">
      <c r="A94" s="96">
        <v>65</v>
      </c>
      <c r="B94" s="97" t="s">
        <v>498</v>
      </c>
      <c r="C94" s="97" t="s">
        <v>249</v>
      </c>
      <c r="D94" s="37">
        <f t="shared" si="3"/>
        <v>1.0714285714285714</v>
      </c>
      <c r="E94" s="96">
        <f>VLOOKUP(C94,'[1]Liste der'!$A$16:$B$41,2,0)</f>
        <v>25</v>
      </c>
      <c r="F94" s="98">
        <f t="shared" si="4"/>
        <v>4500</v>
      </c>
      <c r="G94" s="99"/>
      <c r="H94" s="39">
        <f>SUM('w2-1'!I90/168+'w2-2'!I90/168+'w2-3'!I90/168+'w2-4'!I90/168+'w2-5'!I90/168+'w2-6'!I90/168)</f>
        <v>0</v>
      </c>
      <c r="I94" s="99"/>
      <c r="J94" s="99">
        <v>1.0714285714285714</v>
      </c>
      <c r="K94" s="99"/>
      <c r="L94" s="100">
        <f t="shared" si="5"/>
        <v>0</v>
      </c>
      <c r="M94" s="139">
        <f>H94-'Echipa initial'!H95</f>
        <v>0</v>
      </c>
      <c r="N94" s="19"/>
    </row>
    <row r="95" spans="1:14" s="58" customFormat="1" x14ac:dyDescent="0.25">
      <c r="A95" s="91">
        <v>66</v>
      </c>
      <c r="B95" s="92" t="s">
        <v>499</v>
      </c>
      <c r="C95" s="92" t="s">
        <v>250</v>
      </c>
      <c r="D95" s="37">
        <f>SUM(G95:K95)</f>
        <v>0.47619047619047616</v>
      </c>
      <c r="E95" s="91">
        <f>VLOOKUP(C95,'[1]Liste der'!$A$16:$B$41,2,0)</f>
        <v>25</v>
      </c>
      <c r="F95" s="93">
        <f t="shared" ref="F95:F97" si="6">168*E95*D95</f>
        <v>2000</v>
      </c>
      <c r="G95" s="94"/>
      <c r="H95" s="39">
        <f>SUM('w2-1'!I91/168+'w2-2'!I91/168+'w2-3'!I91/168+'w2-4'!I91/168+'w2-5'!I91/168+'w2-6'!I91/168)</f>
        <v>0</v>
      </c>
      <c r="I95" s="94"/>
      <c r="J95" s="94"/>
      <c r="K95" s="94">
        <v>0.47619047619047616</v>
      </c>
      <c r="L95" s="95">
        <f>SUM(G95:K95)-D95</f>
        <v>0</v>
      </c>
      <c r="M95" s="139">
        <f>H95-'Echipa initial'!H96</f>
        <v>0</v>
      </c>
      <c r="N95" s="19"/>
    </row>
    <row r="96" spans="1:14" s="58" customFormat="1" x14ac:dyDescent="0.25">
      <c r="A96" s="91">
        <v>67</v>
      </c>
      <c r="B96" s="92" t="s">
        <v>500</v>
      </c>
      <c r="C96" s="92" t="s">
        <v>248</v>
      </c>
      <c r="D96" s="37">
        <f>SUM(G96:K96)</f>
        <v>0.23809523809523808</v>
      </c>
      <c r="E96" s="91">
        <f>VLOOKUP(C96,'[1]Liste der'!$A$16:$B$41,2,0)</f>
        <v>50</v>
      </c>
      <c r="F96" s="93">
        <f t="shared" si="6"/>
        <v>2000</v>
      </c>
      <c r="G96" s="94"/>
      <c r="H96" s="39">
        <f>SUM('w2-1'!I92/168+'w2-2'!I92/168+'w2-3'!I92/168+'w2-4'!I92/168+'w2-5'!I92/168+'w2-6'!I92/168)</f>
        <v>0</v>
      </c>
      <c r="I96" s="94"/>
      <c r="J96" s="94"/>
      <c r="K96" s="94">
        <v>0.23809523809523808</v>
      </c>
      <c r="L96" s="95">
        <f>SUM(G96:K96)-D96</f>
        <v>0</v>
      </c>
      <c r="M96" s="139">
        <f>H96-'Echipa initial'!H97</f>
        <v>0</v>
      </c>
      <c r="N96" s="19"/>
    </row>
    <row r="97" spans="1:15" s="58" customFormat="1" x14ac:dyDescent="0.25">
      <c r="A97" s="91">
        <v>68</v>
      </c>
      <c r="B97" s="92" t="s">
        <v>501</v>
      </c>
      <c r="C97" s="92" t="s">
        <v>248</v>
      </c>
      <c r="D97" s="37">
        <f>SUM(G97:K97)</f>
        <v>0.7142857142857143</v>
      </c>
      <c r="E97" s="91">
        <f>VLOOKUP(C97,'[1]Liste der'!$A$16:$B$41,2,0)</f>
        <v>50</v>
      </c>
      <c r="F97" s="93">
        <f t="shared" si="6"/>
        <v>6000</v>
      </c>
      <c r="G97" s="94"/>
      <c r="H97" s="39">
        <f>SUM('w2-1'!I93/168+'w2-2'!I93/168+'w2-3'!I93/168+'w2-4'!I93/168+'w2-5'!I93/168+'w2-6'!I93/168)</f>
        <v>0</v>
      </c>
      <c r="I97" s="94"/>
      <c r="J97" s="94"/>
      <c r="K97" s="94">
        <v>0.7142857142857143</v>
      </c>
      <c r="L97" s="95">
        <f>SUM(G97:K97)-D97</f>
        <v>0</v>
      </c>
      <c r="M97" s="139">
        <f>H97-'Echipa initial'!H98</f>
        <v>0</v>
      </c>
      <c r="N97" s="19"/>
    </row>
    <row r="98" spans="1:15" x14ac:dyDescent="0.25">
      <c r="A98" s="101"/>
      <c r="B98" s="102"/>
      <c r="C98" s="102"/>
      <c r="D98" s="103">
        <f>SUM(D30:D97)</f>
        <v>77.708333333333314</v>
      </c>
      <c r="E98" s="104" t="s">
        <v>246</v>
      </c>
      <c r="F98" s="105">
        <f>SUM(F30:F97)</f>
        <v>464070</v>
      </c>
      <c r="G98" s="105">
        <f>ROUND(168*SUMPRODUCT(E30:E97,G30:G97),0)</f>
        <v>11520</v>
      </c>
      <c r="H98" s="105">
        <f>ROUND(168*SUMPRODUCT(E30:E97,H30:H97),0)</f>
        <v>367170</v>
      </c>
      <c r="I98" s="105">
        <f>ROUND(168*SUMPRODUCT(E30:E97,I30:I97),0)</f>
        <v>10750</v>
      </c>
      <c r="J98" s="105">
        <f>ROUND(168*SUMPRODUCT(E30:E97,J30:J97),0)</f>
        <v>57680</v>
      </c>
      <c r="K98" s="105">
        <f>ROUND(168*SUMPRODUCT(E30:E97,K30:K97),0)</f>
        <v>16950</v>
      </c>
    </row>
    <row r="100" spans="1:15" x14ac:dyDescent="0.25">
      <c r="B100" s="19">
        <v>0</v>
      </c>
      <c r="E100" s="18">
        <v>4.9341999999999997</v>
      </c>
      <c r="G100" s="177" t="s">
        <v>227</v>
      </c>
      <c r="H100" s="177"/>
      <c r="I100" s="177"/>
      <c r="J100" s="177"/>
      <c r="K100" s="177"/>
    </row>
    <row r="101" spans="1:15" ht="31.5" x14ac:dyDescent="0.25">
      <c r="A101" s="78" t="s">
        <v>316</v>
      </c>
      <c r="B101" s="41" t="s">
        <v>228</v>
      </c>
      <c r="C101" s="41" t="s">
        <v>229</v>
      </c>
      <c r="D101" s="41" t="s">
        <v>227</v>
      </c>
      <c r="E101" s="42" t="s">
        <v>230</v>
      </c>
      <c r="F101" s="42" t="s">
        <v>231</v>
      </c>
      <c r="G101" s="42" t="s">
        <v>232</v>
      </c>
      <c r="H101" s="78" t="s">
        <v>233</v>
      </c>
      <c r="I101" s="78" t="s">
        <v>234</v>
      </c>
      <c r="J101" s="78" t="s">
        <v>235</v>
      </c>
      <c r="K101" s="78" t="s">
        <v>236</v>
      </c>
    </row>
    <row r="102" spans="1:15" x14ac:dyDescent="0.25">
      <c r="A102" s="18">
        <v>1</v>
      </c>
      <c r="B102" s="19" t="s">
        <v>502</v>
      </c>
      <c r="C102" s="19" t="s">
        <v>247</v>
      </c>
      <c r="D102" s="28">
        <f>SUM(G102:K102)</f>
        <v>1.6964285714285714</v>
      </c>
      <c r="E102" s="29">
        <f>VLOOKUP(C102,'[1]Liste der'!$A$16:$B$41,2,0)</f>
        <v>50</v>
      </c>
      <c r="F102" s="29">
        <f t="shared" ref="F102:F115" si="7">168*E102*D102</f>
        <v>14250</v>
      </c>
      <c r="G102" s="43">
        <v>0.5</v>
      </c>
      <c r="H102" s="44">
        <f>SUM('w2-1'!I94/168+'w2-2'!I94/168+'w2-3'!I94/168+'w2-4'!I94/168+'w2-5'!I94/168+'w2-6'!I94/168)</f>
        <v>0.5</v>
      </c>
      <c r="I102" s="44">
        <v>0.6964285714285714</v>
      </c>
      <c r="J102" s="44"/>
      <c r="K102" s="44"/>
      <c r="L102" s="22">
        <f t="shared" ref="L102:L120" si="8">SUM(G102:K102)-D102</f>
        <v>0</v>
      </c>
      <c r="M102" s="31">
        <f>'Echipa initial'!H103-'Echipa lucru sumate doar CD2'!H102</f>
        <v>0</v>
      </c>
      <c r="N102" s="19">
        <f>168*H102</f>
        <v>84</v>
      </c>
      <c r="O102" s="19">
        <f>M102*168</f>
        <v>0</v>
      </c>
    </row>
    <row r="103" spans="1:15" x14ac:dyDescent="0.25">
      <c r="A103" s="18">
        <v>2</v>
      </c>
      <c r="B103" s="19" t="s">
        <v>503</v>
      </c>
      <c r="C103" s="19" t="s">
        <v>247</v>
      </c>
      <c r="D103" s="28">
        <f t="shared" ref="D103:D120" si="9">SUM(G103:K103)</f>
        <v>2.7976190477190452</v>
      </c>
      <c r="E103" s="29">
        <f>VLOOKUP(C103,'[1]Liste der'!$A$16:$B$41,2,0)</f>
        <v>50</v>
      </c>
      <c r="F103" s="29">
        <f t="shared" si="7"/>
        <v>23500.00000083998</v>
      </c>
      <c r="G103" s="43">
        <v>1.5952380952380953</v>
      </c>
      <c r="H103" s="44">
        <f>SUM('w2-1'!I95/168+'w2-2'!I95/168+'w2-3'!I95/168+'w2-4'!I95/168+'w2-5'!I95/168+'w2-6'!I95/168)</f>
        <v>0</v>
      </c>
      <c r="I103" s="44">
        <v>1.2023809524809499</v>
      </c>
      <c r="J103" s="44"/>
      <c r="K103" s="44"/>
      <c r="L103" s="22">
        <f t="shared" si="8"/>
        <v>0</v>
      </c>
      <c r="M103" s="31">
        <f>'Echipa initial'!H104-'Echipa lucru sumate doar CD2'!H103</f>
        <v>0</v>
      </c>
      <c r="N103" s="19">
        <f t="shared" ref="N103:N120" si="10">168*H103</f>
        <v>0</v>
      </c>
      <c r="O103" s="19">
        <f t="shared" ref="O103:O120" si="11">M103*168</f>
        <v>0</v>
      </c>
    </row>
    <row r="104" spans="1:15" x14ac:dyDescent="0.25">
      <c r="A104" s="18">
        <v>3</v>
      </c>
      <c r="B104" s="19" t="s">
        <v>504</v>
      </c>
      <c r="C104" s="19" t="s">
        <v>247</v>
      </c>
      <c r="D104" s="28">
        <f t="shared" si="9"/>
        <v>2.8988095238095237</v>
      </c>
      <c r="E104" s="29">
        <f>VLOOKUP(C104,'[1]Liste der'!$A$16:$B$41,2,0)</f>
        <v>50</v>
      </c>
      <c r="F104" s="29">
        <f t="shared" si="7"/>
        <v>24350</v>
      </c>
      <c r="G104" s="43"/>
      <c r="H104" s="44">
        <f>SUM('w2-1'!I96/168+'w2-2'!I96/168+'w2-3'!I96/168+'w2-4'!I96/168+'w2-5'!I96/168+'w2-6'!I96/168)</f>
        <v>1.6011904761904763</v>
      </c>
      <c r="I104" s="44">
        <v>1.2976190476190477</v>
      </c>
      <c r="J104" s="44"/>
      <c r="K104" s="44"/>
      <c r="L104" s="22">
        <f t="shared" si="8"/>
        <v>0</v>
      </c>
      <c r="M104" s="31">
        <f>'Echipa initial'!H105-'Echipa lucru sumate doar CD2'!H104</f>
        <v>0</v>
      </c>
      <c r="N104" s="19">
        <f t="shared" si="10"/>
        <v>269</v>
      </c>
      <c r="O104" s="19">
        <f t="shared" si="11"/>
        <v>0</v>
      </c>
    </row>
    <row r="105" spans="1:15" x14ac:dyDescent="0.25">
      <c r="A105" s="18">
        <v>4</v>
      </c>
      <c r="B105" s="19" t="s">
        <v>505</v>
      </c>
      <c r="C105" s="19" t="s">
        <v>247</v>
      </c>
      <c r="D105" s="28">
        <f t="shared" si="9"/>
        <v>2.2321428571428568</v>
      </c>
      <c r="E105" s="29">
        <f>VLOOKUP(C105,'[1]Liste der'!$A$16:$B$41,2,0)</f>
        <v>50</v>
      </c>
      <c r="F105" s="29">
        <f t="shared" si="7"/>
        <v>18749.999999999996</v>
      </c>
      <c r="G105" s="43"/>
      <c r="H105" s="44">
        <f>SUM('w2-1'!I97/168+'w2-2'!I97/168+'w2-3'!I97/168+'w2-4'!I97/168+'w2-5'!I97/168+'w2-6'!I97/168)</f>
        <v>0</v>
      </c>
      <c r="I105" s="44">
        <v>1.2023809523809523</v>
      </c>
      <c r="J105" s="44"/>
      <c r="K105" s="44">
        <v>1.0297619047619047</v>
      </c>
      <c r="L105" s="22">
        <f t="shared" si="8"/>
        <v>0</v>
      </c>
      <c r="M105" s="31">
        <f>'Echipa initial'!H106-'Echipa lucru sumate doar CD2'!H105</f>
        <v>0</v>
      </c>
      <c r="N105" s="19">
        <f t="shared" si="10"/>
        <v>0</v>
      </c>
      <c r="O105" s="19">
        <f t="shared" si="11"/>
        <v>0</v>
      </c>
    </row>
    <row r="106" spans="1:15" x14ac:dyDescent="0.25">
      <c r="A106" s="18">
        <v>5</v>
      </c>
      <c r="B106" s="19" t="s">
        <v>506</v>
      </c>
      <c r="C106" s="19" t="s">
        <v>247</v>
      </c>
      <c r="D106" s="28">
        <f t="shared" si="9"/>
        <v>2.1071428571438569</v>
      </c>
      <c r="E106" s="29">
        <f>VLOOKUP(C106,'[1]Liste der'!$A$16:$B$41,2,0)</f>
        <v>50</v>
      </c>
      <c r="F106" s="29">
        <f t="shared" si="7"/>
        <v>17700.000000008396</v>
      </c>
      <c r="G106" s="43"/>
      <c r="H106" s="44">
        <f>SUM('w2-1'!I98/168+'w2-2'!I98/168+'w2-3'!I98/168+'w2-4'!I98/168+'w2-5'!I98/168+'w2-6'!I98/168)</f>
        <v>0</v>
      </c>
      <c r="I106" s="44">
        <v>0.202380952381952</v>
      </c>
      <c r="J106" s="44">
        <v>1.9047619047619047</v>
      </c>
      <c r="K106" s="44"/>
      <c r="L106" s="22">
        <f t="shared" si="8"/>
        <v>0</v>
      </c>
      <c r="M106" s="31">
        <f>'Echipa initial'!H107-'Echipa lucru sumate doar CD2'!H106</f>
        <v>0</v>
      </c>
      <c r="N106" s="19">
        <f t="shared" si="10"/>
        <v>0</v>
      </c>
      <c r="O106" s="19">
        <f t="shared" si="11"/>
        <v>0</v>
      </c>
    </row>
    <row r="107" spans="1:15" x14ac:dyDescent="0.25">
      <c r="A107" s="18">
        <v>6</v>
      </c>
      <c r="B107" s="19" t="s">
        <v>507</v>
      </c>
      <c r="C107" s="19" t="s">
        <v>251</v>
      </c>
      <c r="D107" s="28">
        <f>SUM(G107:K107)</f>
        <v>6.9464285714285712</v>
      </c>
      <c r="E107" s="29">
        <f>VLOOKUP(C107,'[1]Liste der'!$A$16:$B$41,2,0)</f>
        <v>35</v>
      </c>
      <c r="F107" s="29">
        <f t="shared" si="7"/>
        <v>40845</v>
      </c>
      <c r="G107" s="43">
        <v>0.6785714285714286</v>
      </c>
      <c r="H107" s="44">
        <f>SUM('w2-1'!I99/168+'w2-2'!I99/168+'w2-3'!I99/168+'w2-4'!I99/168+'w2-5'!I99/168+'w2-6'!I99/168)</f>
        <v>1.2678571428571428</v>
      </c>
      <c r="I107" s="44">
        <v>5</v>
      </c>
      <c r="J107" s="44"/>
      <c r="K107" s="44"/>
      <c r="L107" s="22">
        <f>SUM(G107:K107)-D107</f>
        <v>0</v>
      </c>
      <c r="M107" s="31">
        <f>'Echipa initial'!H108-'Echipa lucru sumate doar CD2'!H107</f>
        <v>0</v>
      </c>
      <c r="N107" s="19">
        <f t="shared" si="10"/>
        <v>213</v>
      </c>
      <c r="O107" s="19">
        <f t="shared" si="11"/>
        <v>0</v>
      </c>
    </row>
    <row r="108" spans="1:15" x14ac:dyDescent="0.25">
      <c r="A108" s="18">
        <v>7</v>
      </c>
      <c r="B108" s="19" t="s">
        <v>508</v>
      </c>
      <c r="C108" s="19" t="s">
        <v>251</v>
      </c>
      <c r="D108" s="28">
        <f t="shared" si="9"/>
        <v>7.0059523809523805</v>
      </c>
      <c r="E108" s="29">
        <f>VLOOKUP(C108,'[1]Liste der'!$A$16:$B$41,2,0)</f>
        <v>35</v>
      </c>
      <c r="F108" s="29">
        <f t="shared" si="7"/>
        <v>41195</v>
      </c>
      <c r="G108" s="43"/>
      <c r="H108" s="44">
        <f>SUM('w2-1'!I100/168+'w2-2'!I100/168+'w2-3'!I100/168+'w2-4'!I100/168+'w2-5'!I100/168+'w2-6'!I100/168)</f>
        <v>1.8988095238095237</v>
      </c>
      <c r="I108" s="44">
        <v>3.5297619047619047</v>
      </c>
      <c r="J108" s="44">
        <v>0.72023809523809523</v>
      </c>
      <c r="K108" s="44">
        <v>0.8571428571428571</v>
      </c>
      <c r="L108" s="22">
        <f t="shared" si="8"/>
        <v>0</v>
      </c>
      <c r="M108" s="31">
        <f>'Echipa initial'!H109-'Echipa lucru sumate doar CD2'!H108</f>
        <v>0</v>
      </c>
      <c r="N108" s="19">
        <f t="shared" si="10"/>
        <v>319</v>
      </c>
      <c r="O108" s="19">
        <f t="shared" si="11"/>
        <v>0</v>
      </c>
    </row>
    <row r="109" spans="1:15" x14ac:dyDescent="0.25">
      <c r="A109" s="18">
        <v>8</v>
      </c>
      <c r="B109" s="19" t="s">
        <v>509</v>
      </c>
      <c r="C109" s="19" t="s">
        <v>251</v>
      </c>
      <c r="D109" s="28">
        <f t="shared" si="9"/>
        <v>6.0059523809523805</v>
      </c>
      <c r="E109" s="29">
        <f>VLOOKUP(C109,'[1]Liste der'!$A$16:$B$41,2,0)</f>
        <v>35</v>
      </c>
      <c r="F109" s="29">
        <f t="shared" si="7"/>
        <v>35315</v>
      </c>
      <c r="G109" s="43"/>
      <c r="H109" s="44">
        <f>SUM('w2-1'!I101/168+'w2-2'!I101/168+'w2-3'!I101/168+'w2-4'!I101/168+'w2-5'!I101/168+'w2-6'!I101/168)</f>
        <v>2.2976190476190474</v>
      </c>
      <c r="I109" s="44">
        <v>2.6964285714285716</v>
      </c>
      <c r="J109" s="44">
        <v>1.0119047619047619</v>
      </c>
      <c r="K109" s="44"/>
      <c r="L109" s="22">
        <f t="shared" si="8"/>
        <v>0</v>
      </c>
      <c r="M109" s="31">
        <f>'Echipa initial'!H110-'Echipa lucru sumate doar CD2'!H109</f>
        <v>0</v>
      </c>
      <c r="N109" s="19">
        <f t="shared" si="10"/>
        <v>386</v>
      </c>
      <c r="O109" s="19">
        <f t="shared" si="11"/>
        <v>0</v>
      </c>
    </row>
    <row r="110" spans="1:15" x14ac:dyDescent="0.25">
      <c r="A110" s="18">
        <v>9</v>
      </c>
      <c r="B110" s="19" t="s">
        <v>510</v>
      </c>
      <c r="C110" s="19" t="s">
        <v>251</v>
      </c>
      <c r="D110" s="28">
        <f t="shared" si="9"/>
        <v>1</v>
      </c>
      <c r="E110" s="29">
        <f>VLOOKUP(C110,'[1]Liste der'!$A$16:$B$41,2,0)</f>
        <v>35</v>
      </c>
      <c r="F110" s="29">
        <f t="shared" si="7"/>
        <v>5880</v>
      </c>
      <c r="G110" s="43"/>
      <c r="H110" s="44">
        <f>SUM('w2-1'!I102/168+'w2-2'!I102/168+'w2-3'!I102/168+'w2-4'!I102/168+'w2-5'!I102/168+'w2-6'!I102/168)</f>
        <v>0</v>
      </c>
      <c r="I110" s="44"/>
      <c r="J110" s="44"/>
      <c r="K110" s="44">
        <v>1</v>
      </c>
      <c r="L110" s="22">
        <f t="shared" si="8"/>
        <v>0</v>
      </c>
      <c r="M110" s="31">
        <f>'Echipa initial'!H111-'Echipa lucru sumate doar CD2'!H110</f>
        <v>0</v>
      </c>
      <c r="N110" s="19">
        <f t="shared" si="10"/>
        <v>0</v>
      </c>
      <c r="O110" s="19">
        <f t="shared" si="11"/>
        <v>0</v>
      </c>
    </row>
    <row r="111" spans="1:15" x14ac:dyDescent="0.25">
      <c r="A111" s="18">
        <v>10</v>
      </c>
      <c r="B111" s="19" t="s">
        <v>511</v>
      </c>
      <c r="C111" s="19" t="s">
        <v>255</v>
      </c>
      <c r="D111" s="28">
        <f t="shared" si="9"/>
        <v>1.5</v>
      </c>
      <c r="E111" s="29">
        <f>VLOOKUP(C111,'[1]Liste der'!$A$16:$B$41,2,0)</f>
        <v>35</v>
      </c>
      <c r="F111" s="29">
        <f t="shared" si="7"/>
        <v>8820</v>
      </c>
      <c r="G111" s="43">
        <v>1.5</v>
      </c>
      <c r="H111" s="44">
        <f>SUM('w2-1'!I103/168+'w2-2'!I103/168+'w2-3'!I103/168+'w2-4'!I103/168+'w2-5'!I103/168+'w2-6'!I103/168)</f>
        <v>0</v>
      </c>
      <c r="I111" s="44"/>
      <c r="J111" s="44"/>
      <c r="K111" s="44"/>
      <c r="L111" s="22">
        <f t="shared" si="8"/>
        <v>0</v>
      </c>
      <c r="M111" s="31">
        <f>'Echipa initial'!H112-'Echipa lucru sumate doar CD2'!H111</f>
        <v>0</v>
      </c>
      <c r="N111" s="19">
        <f t="shared" si="10"/>
        <v>0</v>
      </c>
      <c r="O111" s="19">
        <f t="shared" si="11"/>
        <v>0</v>
      </c>
    </row>
    <row r="112" spans="1:15" x14ac:dyDescent="0.25">
      <c r="A112" s="18">
        <v>11</v>
      </c>
      <c r="B112" s="19" t="s">
        <v>512</v>
      </c>
      <c r="C112" s="19" t="s">
        <v>249</v>
      </c>
      <c r="D112" s="28">
        <f t="shared" si="9"/>
        <v>1.0357142857142858</v>
      </c>
      <c r="E112" s="29">
        <f>VLOOKUP(C112,'[1]Liste der'!$A$16:$B$41,2,0)</f>
        <v>25</v>
      </c>
      <c r="F112" s="29">
        <f t="shared" si="7"/>
        <v>4350</v>
      </c>
      <c r="G112" s="43"/>
      <c r="H112" s="44">
        <f>SUM('w2-1'!I104/168+'w2-2'!I104/168+'w2-3'!I104/168+'w2-4'!I104/168+'w2-5'!I104/168+'w2-6'!I104/168)</f>
        <v>0</v>
      </c>
      <c r="I112" s="44"/>
      <c r="J112" s="44"/>
      <c r="K112" s="44">
        <v>1.0357142857142858</v>
      </c>
      <c r="L112" s="22">
        <f t="shared" si="8"/>
        <v>0</v>
      </c>
      <c r="M112" s="31">
        <f>'Echipa initial'!H113-'Echipa lucru sumate doar CD2'!H112</f>
        <v>0</v>
      </c>
      <c r="N112" s="19">
        <f t="shared" si="10"/>
        <v>0</v>
      </c>
      <c r="O112" s="19">
        <f t="shared" si="11"/>
        <v>0</v>
      </c>
    </row>
    <row r="113" spans="1:15" x14ac:dyDescent="0.25">
      <c r="A113" s="18">
        <v>12</v>
      </c>
      <c r="B113" s="19" t="s">
        <v>513</v>
      </c>
      <c r="C113" s="19" t="s">
        <v>249</v>
      </c>
      <c r="D113" s="28">
        <f t="shared" si="9"/>
        <v>0.10119047619047619</v>
      </c>
      <c r="E113" s="29">
        <f>VLOOKUP(C113,'[1]Liste der'!$A$16:$B$41,2,0)</f>
        <v>25</v>
      </c>
      <c r="F113" s="29">
        <f t="shared" si="7"/>
        <v>425</v>
      </c>
      <c r="G113" s="43"/>
      <c r="H113" s="44">
        <f>SUM('w2-1'!I105/168+'w2-2'!I105/168+'w2-3'!I105/168+'w2-4'!I105/168+'w2-5'!I105/168+'w2-6'!I105/168)</f>
        <v>0</v>
      </c>
      <c r="I113" s="44"/>
      <c r="J113" s="44">
        <v>0.10119047619047619</v>
      </c>
      <c r="K113" s="44"/>
      <c r="L113" s="22">
        <f t="shared" si="8"/>
        <v>0</v>
      </c>
      <c r="M113" s="31">
        <f>'Echipa initial'!H114-'Echipa lucru sumate doar CD2'!H113</f>
        <v>0</v>
      </c>
      <c r="N113" s="19">
        <f t="shared" si="10"/>
        <v>0</v>
      </c>
      <c r="O113" s="19">
        <f t="shared" si="11"/>
        <v>0</v>
      </c>
    </row>
    <row r="114" spans="1:15" x14ac:dyDescent="0.25">
      <c r="A114" s="18">
        <v>13</v>
      </c>
      <c r="B114" s="19" t="s">
        <v>514</v>
      </c>
      <c r="C114" s="19" t="s">
        <v>250</v>
      </c>
      <c r="D114" s="28">
        <f t="shared" si="9"/>
        <v>0.10119047619047619</v>
      </c>
      <c r="E114" s="29">
        <f>VLOOKUP(C114,'[1]Liste der'!$A$16:$B$41,2,0)</f>
        <v>25</v>
      </c>
      <c r="F114" s="29">
        <f t="shared" si="7"/>
        <v>425</v>
      </c>
      <c r="G114" s="43"/>
      <c r="H114" s="44">
        <f>SUM('w2-1'!I106/168+'w2-2'!I106/168+'w2-3'!I106/168+'w2-4'!I106/168+'w2-5'!I106/168+'w2-6'!I106/168)</f>
        <v>0</v>
      </c>
      <c r="I114" s="44">
        <v>0.10119047619047619</v>
      </c>
      <c r="J114" s="44"/>
      <c r="K114" s="44"/>
      <c r="L114" s="22">
        <f t="shared" si="8"/>
        <v>0</v>
      </c>
      <c r="M114" s="31">
        <f>'Echipa initial'!H115-'Echipa lucru sumate doar CD2'!H114</f>
        <v>0</v>
      </c>
      <c r="N114" s="19">
        <f t="shared" si="10"/>
        <v>0</v>
      </c>
      <c r="O114" s="19">
        <f t="shared" si="11"/>
        <v>0</v>
      </c>
    </row>
    <row r="115" spans="1:15" x14ac:dyDescent="0.25">
      <c r="A115" s="18">
        <v>14</v>
      </c>
      <c r="B115" s="19" t="s">
        <v>515</v>
      </c>
      <c r="C115" s="19" t="s">
        <v>250</v>
      </c>
      <c r="D115" s="28">
        <f t="shared" si="9"/>
        <v>0.20833333333333334</v>
      </c>
      <c r="E115" s="29">
        <f>VLOOKUP(C115,'[1]Liste der'!$A$16:$B$41,2,0)</f>
        <v>25</v>
      </c>
      <c r="F115" s="29">
        <f t="shared" si="7"/>
        <v>875</v>
      </c>
      <c r="G115" s="43"/>
      <c r="H115" s="44">
        <f>SUM('w2-1'!I107/168+'w2-2'!I107/168+'w2-3'!I107/168+'w2-4'!I107/168+'w2-5'!I107/168+'w2-6'!I107/168)</f>
        <v>0</v>
      </c>
      <c r="I115" s="44">
        <v>0.20833333333333334</v>
      </c>
      <c r="J115" s="44"/>
      <c r="K115" s="44"/>
      <c r="L115" s="22">
        <f t="shared" si="8"/>
        <v>0</v>
      </c>
      <c r="M115" s="31">
        <f>'Echipa initial'!H116-'Echipa lucru sumate doar CD2'!H115</f>
        <v>0</v>
      </c>
      <c r="N115" s="19">
        <f t="shared" si="10"/>
        <v>0</v>
      </c>
      <c r="O115" s="19">
        <f t="shared" si="11"/>
        <v>0</v>
      </c>
    </row>
    <row r="116" spans="1:15" x14ac:dyDescent="0.25">
      <c r="A116" s="18">
        <v>15</v>
      </c>
      <c r="B116" s="19" t="s">
        <v>516</v>
      </c>
      <c r="C116" s="19" t="s">
        <v>249</v>
      </c>
      <c r="D116" s="28">
        <f t="shared" si="9"/>
        <v>0.90476190476190477</v>
      </c>
      <c r="E116" s="29">
        <f>VLOOKUP(C116,'[1]Liste der'!$A$16:$B$41,2,0)</f>
        <v>25</v>
      </c>
      <c r="F116" s="29">
        <f>168*E116*D116</f>
        <v>3800</v>
      </c>
      <c r="G116" s="43"/>
      <c r="H116" s="44">
        <f>SUM('w2-1'!I108/168+'w2-2'!I108/168+'w2-3'!I108/168+'w2-4'!I108/168+'w2-5'!I108/168+'w2-6'!I108/168)</f>
        <v>0</v>
      </c>
      <c r="I116" s="44"/>
      <c r="J116" s="44">
        <v>0.90476190476190477</v>
      </c>
      <c r="K116" s="44"/>
      <c r="L116" s="22">
        <f t="shared" si="8"/>
        <v>0</v>
      </c>
      <c r="M116" s="31">
        <f>'Echipa initial'!H117-'Echipa lucru sumate doar CD2'!H116</f>
        <v>0</v>
      </c>
      <c r="N116" s="19">
        <f t="shared" si="10"/>
        <v>0</v>
      </c>
      <c r="O116" s="19">
        <f t="shared" si="11"/>
        <v>0</v>
      </c>
    </row>
    <row r="117" spans="1:15" x14ac:dyDescent="0.25">
      <c r="A117" s="18">
        <v>16</v>
      </c>
      <c r="B117" s="19" t="s">
        <v>517</v>
      </c>
      <c r="C117" s="19" t="s">
        <v>249</v>
      </c>
      <c r="D117" s="28">
        <f t="shared" si="9"/>
        <v>6.75</v>
      </c>
      <c r="E117" s="29">
        <f>VLOOKUP(C117,'[1]Liste der'!$A$16:$B$41,2,0)</f>
        <v>25</v>
      </c>
      <c r="F117" s="29">
        <f>168*E117*D117</f>
        <v>28350</v>
      </c>
      <c r="G117" s="43"/>
      <c r="H117" s="44">
        <f>SUM('w2-1'!I109/168+'w2-2'!I109/168+'w2-3'!I109/168+'w2-4'!I109/168+'w2-5'!I109/168+'w2-6'!I109/168)</f>
        <v>2.2380952380952381</v>
      </c>
      <c r="I117" s="44">
        <v>4.5119047619047619</v>
      </c>
      <c r="J117" s="44"/>
      <c r="K117" s="44"/>
      <c r="L117" s="22">
        <f t="shared" si="8"/>
        <v>0</v>
      </c>
      <c r="M117" s="31">
        <f>'Echipa initial'!H118-'Echipa lucru sumate doar CD2'!H117</f>
        <v>0</v>
      </c>
      <c r="N117" s="19">
        <f t="shared" si="10"/>
        <v>376</v>
      </c>
      <c r="O117" s="19">
        <f t="shared" si="11"/>
        <v>0</v>
      </c>
    </row>
    <row r="118" spans="1:15" x14ac:dyDescent="0.25">
      <c r="A118" s="18">
        <v>17</v>
      </c>
      <c r="B118" s="19" t="s">
        <v>518</v>
      </c>
      <c r="C118" s="19" t="s">
        <v>249</v>
      </c>
      <c r="D118" s="28">
        <f t="shared" si="9"/>
        <v>6.6785714285714288</v>
      </c>
      <c r="E118" s="29">
        <f>VLOOKUP(C118,'[1]Liste der'!$A$16:$B$41,2,0)</f>
        <v>25</v>
      </c>
      <c r="F118" s="29">
        <f>168*E118*D118</f>
        <v>28050</v>
      </c>
      <c r="G118" s="43"/>
      <c r="H118" s="44">
        <f>SUM('w2-1'!I110/168+'w2-2'!I110/168+'w2-3'!I110/168+'w2-4'!I110/168+'w2-5'!I110/168+'w2-6'!I110/168)</f>
        <v>0</v>
      </c>
      <c r="I118" s="44">
        <v>6.6785714285714288</v>
      </c>
      <c r="J118" s="44"/>
      <c r="K118" s="44"/>
      <c r="L118" s="22">
        <f t="shared" si="8"/>
        <v>0</v>
      </c>
      <c r="M118" s="31">
        <f>'Echipa initial'!H119-'Echipa lucru sumate doar CD2'!H118</f>
        <v>0</v>
      </c>
      <c r="N118" s="19">
        <f t="shared" si="10"/>
        <v>0</v>
      </c>
      <c r="O118" s="19">
        <f t="shared" si="11"/>
        <v>0</v>
      </c>
    </row>
    <row r="119" spans="1:15" x14ac:dyDescent="0.25">
      <c r="A119" s="18">
        <v>18</v>
      </c>
      <c r="B119" s="19" t="s">
        <v>519</v>
      </c>
      <c r="C119" s="19" t="s">
        <v>249</v>
      </c>
      <c r="D119" s="28">
        <f t="shared" si="9"/>
        <v>5.7559523809523814</v>
      </c>
      <c r="E119" s="29">
        <f>VLOOKUP(C119,'[1]Liste der'!$A$16:$B$41,2,0)</f>
        <v>25</v>
      </c>
      <c r="F119" s="29">
        <f>168*E119*D119</f>
        <v>24175</v>
      </c>
      <c r="G119" s="43"/>
      <c r="H119" s="44">
        <f>SUM('w2-1'!I111/168+'w2-2'!I111/168+'w2-3'!I111/168+'w2-4'!I111/168+'w2-5'!I111/168+'w2-6'!I111/168)</f>
        <v>0</v>
      </c>
      <c r="I119" s="44">
        <v>5.7559523809523814</v>
      </c>
      <c r="J119" s="44"/>
      <c r="K119" s="44"/>
      <c r="L119" s="22">
        <f t="shared" si="8"/>
        <v>0</v>
      </c>
      <c r="M119" s="31">
        <f>'Echipa initial'!H120-'Echipa lucru sumate doar CD2'!H119</f>
        <v>0</v>
      </c>
      <c r="N119" s="19">
        <f t="shared" si="10"/>
        <v>0</v>
      </c>
      <c r="O119" s="19">
        <f t="shared" si="11"/>
        <v>0</v>
      </c>
    </row>
    <row r="120" spans="1:15" x14ac:dyDescent="0.25">
      <c r="A120" s="18">
        <v>19</v>
      </c>
      <c r="B120" s="19" t="s">
        <v>520</v>
      </c>
      <c r="C120" s="19" t="s">
        <v>249</v>
      </c>
      <c r="D120" s="28">
        <f t="shared" si="9"/>
        <v>22.00595238095238</v>
      </c>
      <c r="E120" s="29">
        <f>VLOOKUP(C120,'[1]Liste der'!$A$16:$B$41,2,0)</f>
        <v>25</v>
      </c>
      <c r="F120" s="29">
        <f>168*E120*D120</f>
        <v>92425</v>
      </c>
      <c r="G120" s="43"/>
      <c r="H120" s="44">
        <f>SUM('w2-1'!I112/168+'w2-2'!I112/168+'w2-3'!I112/168+'w2-4'!I112/168+'w2-5'!I112/168+'w2-6'!I112/168)</f>
        <v>0</v>
      </c>
      <c r="I120" s="44">
        <v>22.00595238095238</v>
      </c>
      <c r="J120" s="44"/>
      <c r="K120" s="44"/>
      <c r="L120" s="22">
        <f t="shared" si="8"/>
        <v>0</v>
      </c>
      <c r="M120" s="31">
        <f>'Echipa initial'!H121-'Echipa lucru sumate doar CD2'!H120</f>
        <v>0</v>
      </c>
      <c r="N120" s="19">
        <f t="shared" si="10"/>
        <v>0</v>
      </c>
      <c r="O120" s="19">
        <f t="shared" si="11"/>
        <v>0</v>
      </c>
    </row>
    <row r="121" spans="1:15" x14ac:dyDescent="0.25">
      <c r="A121" s="45"/>
      <c r="B121" s="46"/>
      <c r="C121" s="46"/>
      <c r="D121" s="106">
        <f>SUM(D102:D120)</f>
        <v>77.732142857243844</v>
      </c>
      <c r="E121" s="85" t="s">
        <v>246</v>
      </c>
      <c r="F121" s="88">
        <f>SUM(F102:F120)</f>
        <v>413480.00000084838</v>
      </c>
      <c r="G121" s="88">
        <f>ROUND(168*SUMPRODUCT(E102:E120,G102:G120),0)</f>
        <v>30410</v>
      </c>
      <c r="H121" s="88">
        <f>ROUND(168*SUMPRODUCT(E102:E120,H102:H120),0)</f>
        <v>59180</v>
      </c>
      <c r="I121" s="88">
        <f>ROUND(168*SUMPRODUCT(E102:E120,I102:I120),0)</f>
        <v>269560</v>
      </c>
      <c r="J121" s="88">
        <f>ROUND(168*SUMPRODUCT(E102:E120,J102:J120),0)</f>
        <v>30410</v>
      </c>
      <c r="K121" s="88">
        <f>ROUND(168*SUMPRODUCT(E102:E120,K102:K120),0)</f>
        <v>23920</v>
      </c>
    </row>
    <row r="122" spans="1:15" x14ac:dyDescent="0.25">
      <c r="F122" s="44">
        <f>E100*F121</f>
        <v>2040193.0160041859</v>
      </c>
    </row>
    <row r="123" spans="1:15" x14ac:dyDescent="0.25">
      <c r="A123" s="78" t="s">
        <v>327</v>
      </c>
      <c r="B123" s="47">
        <v>0</v>
      </c>
      <c r="C123" s="47"/>
      <c r="D123" s="47"/>
      <c r="E123" s="48"/>
      <c r="F123" s="48"/>
      <c r="G123" s="180" t="s">
        <v>227</v>
      </c>
      <c r="H123" s="180"/>
      <c r="I123" s="180"/>
      <c r="J123" s="180"/>
      <c r="K123" s="180"/>
    </row>
    <row r="124" spans="1:15" ht="32.25" thickBot="1" x14ac:dyDescent="0.3">
      <c r="A124" s="48"/>
      <c r="B124" s="41" t="s">
        <v>228</v>
      </c>
      <c r="C124" s="41" t="s">
        <v>229</v>
      </c>
      <c r="D124" s="41" t="s">
        <v>227</v>
      </c>
      <c r="E124" s="42" t="s">
        <v>230</v>
      </c>
      <c r="F124" s="42" t="s">
        <v>231</v>
      </c>
      <c r="G124" s="42" t="s">
        <v>232</v>
      </c>
      <c r="H124" s="78" t="s">
        <v>233</v>
      </c>
      <c r="I124" s="78" t="s">
        <v>234</v>
      </c>
      <c r="J124" s="78" t="s">
        <v>235</v>
      </c>
      <c r="K124" s="78" t="s">
        <v>236</v>
      </c>
    </row>
    <row r="125" spans="1:15" ht="16.5" thickBot="1" x14ac:dyDescent="0.3">
      <c r="A125" s="18">
        <v>1</v>
      </c>
      <c r="B125" s="49" t="s">
        <v>521</v>
      </c>
      <c r="C125" s="50" t="s">
        <v>247</v>
      </c>
      <c r="D125" s="28">
        <f>SUM(G125:K125)</f>
        <v>2</v>
      </c>
      <c r="E125" s="29">
        <f>VLOOKUP(C125,'[1]Liste der'!$A$16:$B$41,2,0)</f>
        <v>50</v>
      </c>
      <c r="F125" s="29">
        <f>168*E125*D125</f>
        <v>16800</v>
      </c>
      <c r="G125" s="51"/>
      <c r="H125" s="51">
        <f>SUM('w2-1'!I113/168+'w2-2'!I113/168+'w2-3'!I113/168+'w2-4'!I113/168+'w2-5'!I113/168+'w2-6'!I113/168)</f>
        <v>0</v>
      </c>
      <c r="I125" s="51"/>
      <c r="J125" s="51">
        <v>2</v>
      </c>
      <c r="K125" s="51"/>
    </row>
    <row r="126" spans="1:15" ht="16.5" thickBot="1" x14ac:dyDescent="0.3">
      <c r="A126" s="18">
        <v>2</v>
      </c>
      <c r="B126" s="49" t="s">
        <v>522</v>
      </c>
      <c r="C126" s="50" t="s">
        <v>248</v>
      </c>
      <c r="D126" s="28">
        <f t="shared" ref="D126:D147" si="12">SUM(G126:K126)</f>
        <v>8</v>
      </c>
      <c r="E126" s="29">
        <f>VLOOKUP(C126,'[1]Liste der'!$A$16:$B$41,2,0)</f>
        <v>50</v>
      </c>
      <c r="F126" s="29">
        <f t="shared" ref="F126:F146" si="13">168*E126*D126</f>
        <v>67200</v>
      </c>
      <c r="G126" s="51"/>
      <c r="H126" s="51">
        <f>SUM('w2-1'!I114/168+'w2-2'!I114/168+'w2-3'!I114/168+'w2-4'!I114/168+'w2-5'!I114/168+'w2-6'!I114/168)</f>
        <v>0</v>
      </c>
      <c r="I126" s="51"/>
      <c r="J126" s="51">
        <v>8</v>
      </c>
      <c r="K126" s="51"/>
    </row>
    <row r="127" spans="1:15" ht="16.5" thickBot="1" x14ac:dyDescent="0.3">
      <c r="A127" s="18">
        <v>3</v>
      </c>
      <c r="B127" s="52" t="s">
        <v>523</v>
      </c>
      <c r="C127" s="50" t="s">
        <v>247</v>
      </c>
      <c r="D127" s="28">
        <f t="shared" si="12"/>
        <v>0.25</v>
      </c>
      <c r="E127" s="29">
        <f>VLOOKUP(C127,'[1]Liste der'!$A$16:$B$41,2,0)</f>
        <v>50</v>
      </c>
      <c r="F127" s="29">
        <f t="shared" si="13"/>
        <v>2100</v>
      </c>
      <c r="G127" s="51"/>
      <c r="H127" s="51">
        <f>SUM('w2-1'!I115/168+'w2-2'!I115/168+'w2-3'!I115/168+'w2-4'!I115/168+'w2-5'!I115/168+'w2-6'!I115/168)</f>
        <v>0</v>
      </c>
      <c r="I127" s="51"/>
      <c r="J127" s="51">
        <v>0.25</v>
      </c>
      <c r="K127" s="51"/>
    </row>
    <row r="128" spans="1:15" ht="16.5" thickBot="1" x14ac:dyDescent="0.3">
      <c r="A128" s="18">
        <v>4</v>
      </c>
      <c r="B128" s="52" t="s">
        <v>524</v>
      </c>
      <c r="C128" s="50" t="s">
        <v>247</v>
      </c>
      <c r="D128" s="28">
        <f t="shared" si="12"/>
        <v>1</v>
      </c>
      <c r="E128" s="29">
        <f>VLOOKUP(C128,'[1]Liste der'!$A$16:$B$41,2,0)</f>
        <v>50</v>
      </c>
      <c r="F128" s="29">
        <f t="shared" si="13"/>
        <v>8400</v>
      </c>
      <c r="G128" s="51"/>
      <c r="H128" s="51">
        <f>SUM('w2-1'!I116/168+'w2-2'!I116/168+'w2-3'!I116/168+'w2-4'!I116/168+'w2-5'!I116/168+'w2-6'!I116/168)</f>
        <v>0</v>
      </c>
      <c r="I128" s="51"/>
      <c r="J128" s="51"/>
      <c r="K128" s="51">
        <v>1</v>
      </c>
    </row>
    <row r="129" spans="1:11" ht="16.5" thickBot="1" x14ac:dyDescent="0.3">
      <c r="A129" s="18">
        <v>5</v>
      </c>
      <c r="B129" s="52" t="s">
        <v>525</v>
      </c>
      <c r="C129" s="50" t="s">
        <v>248</v>
      </c>
      <c r="D129" s="28">
        <f t="shared" si="12"/>
        <v>2</v>
      </c>
      <c r="E129" s="29">
        <f>VLOOKUP(C129,'[1]Liste der'!$A$16:$B$41,2,0)</f>
        <v>50</v>
      </c>
      <c r="F129" s="29">
        <f t="shared" si="13"/>
        <v>16800</v>
      </c>
      <c r="G129" s="51">
        <v>1</v>
      </c>
      <c r="H129" s="51">
        <f>SUM('w2-1'!I117/168+'w2-2'!I117/168+'w2-3'!I117/168+'w2-4'!I117/168+'w2-5'!I117/168+'w2-6'!I117/168)</f>
        <v>0</v>
      </c>
      <c r="I129" s="51"/>
      <c r="J129" s="51">
        <v>1</v>
      </c>
      <c r="K129" s="51"/>
    </row>
    <row r="130" spans="1:11" ht="16.5" thickBot="1" x14ac:dyDescent="0.3">
      <c r="A130" s="18">
        <v>6</v>
      </c>
      <c r="B130" s="52" t="s">
        <v>526</v>
      </c>
      <c r="C130" s="50" t="s">
        <v>248</v>
      </c>
      <c r="D130" s="28">
        <f t="shared" si="12"/>
        <v>1</v>
      </c>
      <c r="E130" s="29">
        <f>VLOOKUP(C130,'[1]Liste der'!$A$16:$B$41,2,0)</f>
        <v>50</v>
      </c>
      <c r="F130" s="29">
        <f t="shared" si="13"/>
        <v>8400</v>
      </c>
      <c r="G130" s="51"/>
      <c r="H130" s="51">
        <f>SUM('w2-1'!I118/168+'w2-2'!I118/168+'w2-3'!I118/168+'w2-4'!I118/168+'w2-5'!I118/168+'w2-6'!I118/168)</f>
        <v>0</v>
      </c>
      <c r="I130" s="51"/>
      <c r="J130" s="51">
        <v>1</v>
      </c>
      <c r="K130" s="51"/>
    </row>
    <row r="131" spans="1:11" ht="16.5" thickBot="1" x14ac:dyDescent="0.3">
      <c r="A131" s="18">
        <v>7</v>
      </c>
      <c r="B131" s="52" t="s">
        <v>527</v>
      </c>
      <c r="C131" s="50" t="s">
        <v>247</v>
      </c>
      <c r="D131" s="28">
        <f t="shared" si="12"/>
        <v>2</v>
      </c>
      <c r="E131" s="29">
        <f>VLOOKUP(C131,'[1]Liste der'!$A$16:$B$41,2,0)</f>
        <v>50</v>
      </c>
      <c r="F131" s="29">
        <f t="shared" si="13"/>
        <v>16800</v>
      </c>
      <c r="G131" s="51">
        <v>1</v>
      </c>
      <c r="H131" s="51">
        <f>SUM('w2-1'!I119/168+'w2-2'!I119/168+'w2-3'!I119/168+'w2-4'!I119/168+'w2-5'!I119/168+'w2-6'!I119/168)</f>
        <v>0</v>
      </c>
      <c r="I131" s="51"/>
      <c r="J131" s="51">
        <v>1</v>
      </c>
      <c r="K131" s="51"/>
    </row>
    <row r="132" spans="1:11" ht="16.5" thickBot="1" x14ac:dyDescent="0.3">
      <c r="A132" s="18">
        <v>8</v>
      </c>
      <c r="B132" s="52" t="s">
        <v>528</v>
      </c>
      <c r="C132" s="50" t="s">
        <v>251</v>
      </c>
      <c r="D132" s="28">
        <f t="shared" si="12"/>
        <v>2</v>
      </c>
      <c r="E132" s="29">
        <f>VLOOKUP(C132,'[1]Liste der'!$A$16:$B$41,2,0)</f>
        <v>35</v>
      </c>
      <c r="F132" s="29">
        <f t="shared" si="13"/>
        <v>11760</v>
      </c>
      <c r="G132" s="51"/>
      <c r="H132" s="51">
        <f>SUM('w2-1'!I120/168+'w2-2'!I120/168+'w2-3'!I120/168+'w2-4'!I120/168+'w2-5'!I120/168+'w2-6'!I120/168)</f>
        <v>0</v>
      </c>
      <c r="I132" s="51"/>
      <c r="J132" s="51">
        <v>2</v>
      </c>
      <c r="K132" s="51"/>
    </row>
    <row r="133" spans="1:11" ht="16.5" thickBot="1" x14ac:dyDescent="0.3">
      <c r="A133" s="18">
        <v>9</v>
      </c>
      <c r="B133" s="52" t="s">
        <v>529</v>
      </c>
      <c r="C133" s="50" t="s">
        <v>251</v>
      </c>
      <c r="D133" s="28">
        <f t="shared" si="12"/>
        <v>2</v>
      </c>
      <c r="E133" s="29">
        <f>VLOOKUP(C133,'[1]Liste der'!$A$16:$B$41,2,0)</f>
        <v>35</v>
      </c>
      <c r="F133" s="29">
        <f t="shared" si="13"/>
        <v>11760</v>
      </c>
      <c r="G133" s="51">
        <v>0.5</v>
      </c>
      <c r="H133" s="51">
        <f>SUM('w2-1'!I121/168+'w2-2'!I121/168+'w2-3'!I121/168+'w2-4'!I121/168+'w2-5'!I121/168+'w2-6'!I121/168)</f>
        <v>0</v>
      </c>
      <c r="I133" s="51"/>
      <c r="J133" s="51">
        <v>1.5</v>
      </c>
      <c r="K133" s="51"/>
    </row>
    <row r="134" spans="1:11" ht="16.5" thickBot="1" x14ac:dyDescent="0.3">
      <c r="A134" s="18">
        <v>10</v>
      </c>
      <c r="B134" s="52" t="s">
        <v>530</v>
      </c>
      <c r="C134" s="50" t="s">
        <v>251</v>
      </c>
      <c r="D134" s="28">
        <f t="shared" si="12"/>
        <v>1</v>
      </c>
      <c r="E134" s="29">
        <f>VLOOKUP(C134,'[1]Liste der'!$A$16:$B$41,2,0)</f>
        <v>35</v>
      </c>
      <c r="F134" s="29">
        <f t="shared" si="13"/>
        <v>5880</v>
      </c>
      <c r="G134" s="51">
        <v>0.5</v>
      </c>
      <c r="H134" s="51">
        <f>SUM('w2-1'!I122/168+'w2-2'!I122/168+'w2-3'!I122/168+'w2-4'!I122/168+'w2-5'!I122/168+'w2-6'!I122/168)</f>
        <v>0</v>
      </c>
      <c r="I134" s="51"/>
      <c r="J134" s="51">
        <v>0.5</v>
      </c>
      <c r="K134" s="51"/>
    </row>
    <row r="135" spans="1:11" ht="16.5" thickBot="1" x14ac:dyDescent="0.3">
      <c r="A135" s="18">
        <v>11</v>
      </c>
      <c r="B135" s="52" t="s">
        <v>531</v>
      </c>
      <c r="C135" s="50" t="s">
        <v>255</v>
      </c>
      <c r="D135" s="28">
        <f t="shared" si="12"/>
        <v>2</v>
      </c>
      <c r="E135" s="29">
        <f>VLOOKUP(C135,'[1]Liste der'!$A$16:$B$41,2,0)</f>
        <v>35</v>
      </c>
      <c r="F135" s="29">
        <f t="shared" si="13"/>
        <v>11760</v>
      </c>
      <c r="G135" s="51">
        <v>0.5</v>
      </c>
      <c r="H135" s="51">
        <f>SUM('w2-1'!I123/168+'w2-2'!I123/168+'w2-3'!I123/168+'w2-4'!I123/168+'w2-5'!I123/168+'w2-6'!I123/168)</f>
        <v>0</v>
      </c>
      <c r="I135" s="51"/>
      <c r="J135" s="51">
        <v>1.5</v>
      </c>
      <c r="K135" s="51"/>
    </row>
    <row r="136" spans="1:11" ht="16.5" thickBot="1" x14ac:dyDescent="0.3">
      <c r="A136" s="18">
        <v>12</v>
      </c>
      <c r="B136" s="52" t="s">
        <v>532</v>
      </c>
      <c r="C136" s="50" t="s">
        <v>255</v>
      </c>
      <c r="D136" s="28">
        <f t="shared" si="12"/>
        <v>1</v>
      </c>
      <c r="E136" s="29">
        <f>VLOOKUP(C136,'[1]Liste der'!$A$16:$B$41,2,0)</f>
        <v>35</v>
      </c>
      <c r="F136" s="29">
        <f t="shared" si="13"/>
        <v>5880</v>
      </c>
      <c r="G136" s="51">
        <v>0.5</v>
      </c>
      <c r="H136" s="51">
        <f>SUM('w2-1'!I124/168+'w2-2'!I124/168+'w2-3'!I124/168+'w2-4'!I124/168+'w2-5'!I124/168+'w2-6'!I124/168)</f>
        <v>0</v>
      </c>
      <c r="I136" s="51"/>
      <c r="J136" s="51">
        <v>0.5</v>
      </c>
      <c r="K136" s="51"/>
    </row>
    <row r="137" spans="1:11" ht="16.5" thickBot="1" x14ac:dyDescent="0.3">
      <c r="A137" s="18">
        <v>13</v>
      </c>
      <c r="B137" s="52" t="s">
        <v>533</v>
      </c>
      <c r="C137" s="50" t="s">
        <v>256</v>
      </c>
      <c r="D137" s="28">
        <f t="shared" si="12"/>
        <v>3</v>
      </c>
      <c r="E137" s="29">
        <f>VLOOKUP(C137,'[1]Liste der'!$A$16:$B$41,2,0)</f>
        <v>35</v>
      </c>
      <c r="F137" s="29">
        <f t="shared" si="13"/>
        <v>17640</v>
      </c>
      <c r="G137" s="51"/>
      <c r="H137" s="51">
        <f>SUM('w2-1'!I125/168+'w2-2'!I125/168+'w2-3'!I125/168+'w2-4'!I125/168+'w2-5'!I125/168+'w2-6'!I125/168)</f>
        <v>0</v>
      </c>
      <c r="I137" s="51"/>
      <c r="J137" s="51">
        <v>3</v>
      </c>
      <c r="K137" s="51"/>
    </row>
    <row r="138" spans="1:11" ht="16.5" thickBot="1" x14ac:dyDescent="0.3">
      <c r="A138" s="18">
        <v>14</v>
      </c>
      <c r="B138" s="52" t="s">
        <v>534</v>
      </c>
      <c r="C138" s="50" t="s">
        <v>255</v>
      </c>
      <c r="D138" s="28">
        <f t="shared" si="12"/>
        <v>2</v>
      </c>
      <c r="E138" s="29">
        <f>VLOOKUP(C138,'[1]Liste der'!$A$16:$B$41,2,0)</f>
        <v>35</v>
      </c>
      <c r="F138" s="29">
        <f t="shared" si="13"/>
        <v>11760</v>
      </c>
      <c r="G138" s="51"/>
      <c r="H138" s="51">
        <f>SUM('w2-1'!I126/168+'w2-2'!I126/168+'w2-3'!I126/168+'w2-4'!I126/168+'w2-5'!I126/168+'w2-6'!I126/168)</f>
        <v>0</v>
      </c>
      <c r="I138" s="51"/>
      <c r="J138" s="51">
        <v>2</v>
      </c>
      <c r="K138" s="51"/>
    </row>
    <row r="139" spans="1:11" ht="16.5" thickBot="1" x14ac:dyDescent="0.3">
      <c r="A139" s="18">
        <v>15</v>
      </c>
      <c r="B139" s="52" t="s">
        <v>535</v>
      </c>
      <c r="C139" s="50" t="s">
        <v>256</v>
      </c>
      <c r="D139" s="28">
        <f t="shared" si="12"/>
        <v>1</v>
      </c>
      <c r="E139" s="29">
        <f>VLOOKUP(C139,'[1]Liste der'!$A$16:$B$41,2,0)</f>
        <v>35</v>
      </c>
      <c r="F139" s="29">
        <f t="shared" si="13"/>
        <v>5880</v>
      </c>
      <c r="G139" s="51"/>
      <c r="H139" s="51">
        <f>SUM('w2-1'!I127/168+'w2-2'!I127/168+'w2-3'!I127/168+'w2-4'!I127/168+'w2-5'!I127/168+'w2-6'!I127/168)</f>
        <v>0</v>
      </c>
      <c r="I139" s="51"/>
      <c r="J139" s="51">
        <v>1</v>
      </c>
      <c r="K139" s="51"/>
    </row>
    <row r="140" spans="1:11" ht="16.5" thickBot="1" x14ac:dyDescent="0.3">
      <c r="A140" s="18">
        <v>16</v>
      </c>
      <c r="B140" s="52" t="s">
        <v>536</v>
      </c>
      <c r="C140" s="50" t="s">
        <v>249</v>
      </c>
      <c r="D140" s="28">
        <f t="shared" si="12"/>
        <v>2</v>
      </c>
      <c r="E140" s="29">
        <f>VLOOKUP(C140,'[1]Liste der'!$A$16:$B$41,2,0)</f>
        <v>25</v>
      </c>
      <c r="F140" s="29">
        <f t="shared" si="13"/>
        <v>8400</v>
      </c>
      <c r="G140" s="51">
        <v>0.5</v>
      </c>
      <c r="H140" s="51">
        <f>SUM('w2-1'!I128/168+'w2-2'!I128/168+'w2-3'!I128/168+'w2-4'!I128/168+'w2-5'!I128/168+'w2-6'!I128/168)</f>
        <v>0</v>
      </c>
      <c r="I140" s="51"/>
      <c r="J140" s="51">
        <v>1.5</v>
      </c>
      <c r="K140" s="51"/>
    </row>
    <row r="141" spans="1:11" ht="16.5" thickBot="1" x14ac:dyDescent="0.3">
      <c r="A141" s="18">
        <v>17</v>
      </c>
      <c r="B141" s="52" t="s">
        <v>537</v>
      </c>
      <c r="C141" s="50" t="s">
        <v>249</v>
      </c>
      <c r="D141" s="28">
        <f t="shared" si="12"/>
        <v>2</v>
      </c>
      <c r="E141" s="29">
        <f>VLOOKUP(C141,'[1]Liste der'!$A$16:$B$41,2,0)</f>
        <v>25</v>
      </c>
      <c r="F141" s="29">
        <f t="shared" si="13"/>
        <v>8400</v>
      </c>
      <c r="G141" s="51"/>
      <c r="H141" s="51">
        <f>SUM('w2-1'!I129/168+'w2-2'!I129/168+'w2-3'!I129/168+'w2-4'!I129/168+'w2-5'!I129/168+'w2-6'!I129/168)</f>
        <v>0</v>
      </c>
      <c r="I141" s="51"/>
      <c r="J141" s="51"/>
      <c r="K141" s="51">
        <v>2</v>
      </c>
    </row>
    <row r="142" spans="1:11" ht="16.5" thickBot="1" x14ac:dyDescent="0.3">
      <c r="A142" s="18">
        <v>18</v>
      </c>
      <c r="B142" s="52" t="s">
        <v>538</v>
      </c>
      <c r="C142" s="50" t="s">
        <v>249</v>
      </c>
      <c r="D142" s="28">
        <f t="shared" si="12"/>
        <v>2</v>
      </c>
      <c r="E142" s="29">
        <f>VLOOKUP(C142,'[1]Liste der'!$A$16:$B$41,2,0)</f>
        <v>25</v>
      </c>
      <c r="F142" s="29">
        <f t="shared" si="13"/>
        <v>8400</v>
      </c>
      <c r="G142" s="51">
        <v>0.5</v>
      </c>
      <c r="H142" s="51">
        <f>SUM('w2-1'!I130/168+'w2-2'!I130/168+'w2-3'!I130/168+'w2-4'!I130/168+'w2-5'!I130/168+'w2-6'!I130/168)</f>
        <v>0</v>
      </c>
      <c r="I142" s="51"/>
      <c r="J142" s="51">
        <v>1.5</v>
      </c>
      <c r="K142" s="51"/>
    </row>
    <row r="143" spans="1:11" ht="16.5" thickBot="1" x14ac:dyDescent="0.3">
      <c r="A143" s="18">
        <v>19</v>
      </c>
      <c r="B143" s="52" t="s">
        <v>539</v>
      </c>
      <c r="C143" s="50" t="s">
        <v>249</v>
      </c>
      <c r="D143" s="28">
        <f t="shared" si="12"/>
        <v>1.5</v>
      </c>
      <c r="E143" s="29">
        <f>VLOOKUP(C143,'[1]Liste der'!$A$16:$B$41,2,0)</f>
        <v>25</v>
      </c>
      <c r="F143" s="29">
        <f t="shared" si="13"/>
        <v>6300</v>
      </c>
      <c r="G143" s="51">
        <v>0.5</v>
      </c>
      <c r="H143" s="51">
        <f>SUM('w2-1'!I131/168+'w2-2'!I131/168+'w2-3'!I131/168+'w2-4'!I131/168+'w2-5'!I131/168+'w2-6'!I131/168)</f>
        <v>0</v>
      </c>
      <c r="I143" s="51"/>
      <c r="J143" s="51">
        <v>0.5</v>
      </c>
      <c r="K143" s="51">
        <v>0.5</v>
      </c>
    </row>
    <row r="144" spans="1:11" ht="16.5" thickBot="1" x14ac:dyDescent="0.3">
      <c r="A144" s="18">
        <v>20</v>
      </c>
      <c r="B144" s="52" t="s">
        <v>540</v>
      </c>
      <c r="C144" s="50" t="s">
        <v>254</v>
      </c>
      <c r="D144" s="28">
        <f t="shared" si="12"/>
        <v>15</v>
      </c>
      <c r="E144" s="29">
        <f>VLOOKUP(C144,'[1]Liste der'!$A$16:$B$41,2,0)</f>
        <v>15</v>
      </c>
      <c r="F144" s="29">
        <f t="shared" si="13"/>
        <v>37800</v>
      </c>
      <c r="G144" s="51"/>
      <c r="H144" s="51">
        <f>SUM('w2-1'!I132/168+'w2-2'!I132/168+'w2-3'!I132/168+'w2-4'!I132/168+'w2-5'!I132/168+'w2-6'!I132/168)</f>
        <v>0</v>
      </c>
      <c r="I144" s="51"/>
      <c r="J144" s="51">
        <v>15</v>
      </c>
      <c r="K144" s="51"/>
    </row>
    <row r="145" spans="1:14" ht="16.5" thickBot="1" x14ac:dyDescent="0.3">
      <c r="A145" s="18">
        <v>21</v>
      </c>
      <c r="B145" s="52" t="s">
        <v>541</v>
      </c>
      <c r="C145" s="50" t="s">
        <v>254</v>
      </c>
      <c r="D145" s="28">
        <f t="shared" si="12"/>
        <v>15</v>
      </c>
      <c r="E145" s="29">
        <f>VLOOKUP(C145,'[1]Liste der'!$A$16:$B$41,2,0)</f>
        <v>15</v>
      </c>
      <c r="F145" s="29">
        <f t="shared" si="13"/>
        <v>37800</v>
      </c>
      <c r="G145" s="51"/>
      <c r="H145" s="51">
        <f>SUM('w2-1'!I133/168+'w2-2'!I133/168+'w2-3'!I133/168+'w2-4'!I133/168+'w2-5'!I133/168+'w2-6'!I133/168)</f>
        <v>0</v>
      </c>
      <c r="I145" s="51"/>
      <c r="J145" s="51">
        <v>15</v>
      </c>
      <c r="K145" s="51"/>
    </row>
    <row r="146" spans="1:14" ht="16.5" thickBot="1" x14ac:dyDescent="0.3">
      <c r="A146" s="18">
        <v>22</v>
      </c>
      <c r="B146" s="49" t="s">
        <v>542</v>
      </c>
      <c r="C146" s="50" t="s">
        <v>254</v>
      </c>
      <c r="D146" s="28">
        <f t="shared" si="12"/>
        <v>15</v>
      </c>
      <c r="E146" s="29">
        <f>VLOOKUP(C146,'[1]Liste der'!$A$16:$B$41,2,0)</f>
        <v>15</v>
      </c>
      <c r="F146" s="29">
        <f t="shared" si="13"/>
        <v>37800</v>
      </c>
      <c r="G146" s="51"/>
      <c r="H146" s="51">
        <f>SUM('w2-1'!I134/168+'w2-2'!I134/168+'w2-3'!I134/168+'w2-4'!I134/168+'w2-5'!I134/168+'w2-6'!I134/168)</f>
        <v>0</v>
      </c>
      <c r="I146" s="51"/>
      <c r="J146" s="51">
        <v>15</v>
      </c>
      <c r="K146" s="51"/>
    </row>
    <row r="147" spans="1:14" ht="16.5" thickBot="1" x14ac:dyDescent="0.3">
      <c r="A147" s="18">
        <v>23</v>
      </c>
      <c r="B147" s="49" t="s">
        <v>543</v>
      </c>
      <c r="C147" s="50" t="s">
        <v>254</v>
      </c>
      <c r="D147" s="28">
        <f t="shared" si="12"/>
        <v>15</v>
      </c>
      <c r="E147" s="29">
        <f>VLOOKUP(C147,'[1]Liste der'!$A$16:$B$41,2,0)</f>
        <v>15</v>
      </c>
      <c r="F147" s="29">
        <f>168*E147*D147</f>
        <v>37800</v>
      </c>
      <c r="G147" s="51"/>
      <c r="H147" s="51">
        <f>SUM('w2-1'!I135/168+'w2-2'!I135/168+'w2-3'!I135/168+'w2-4'!I135/168+'w2-5'!I135/168+'w2-6'!I135/168)</f>
        <v>0</v>
      </c>
      <c r="I147" s="51"/>
      <c r="J147" s="51">
        <v>15</v>
      </c>
      <c r="K147" s="51"/>
    </row>
    <row r="148" spans="1:14" x14ac:dyDescent="0.25">
      <c r="A148" s="45"/>
      <c r="B148" s="46"/>
      <c r="C148" s="46"/>
      <c r="D148" s="106">
        <f>SUM(D125:D147)</f>
        <v>97.75</v>
      </c>
      <c r="E148" s="85" t="s">
        <v>246</v>
      </c>
      <c r="F148" s="88">
        <f>SUM(F125:F147)</f>
        <v>401520</v>
      </c>
      <c r="G148" s="88">
        <f>ROUND(168*SUMPRODUCT(E125:E147,G125:G147),0)</f>
        <v>34860</v>
      </c>
      <c r="H148" s="88">
        <f>ROUND(168*SUMPRODUCT(E125:E147,H125:H147),0)</f>
        <v>0</v>
      </c>
      <c r="I148" s="88">
        <f>ROUND(168*SUMPRODUCT(E125:E147,I125:I147),0)</f>
        <v>0</v>
      </c>
      <c r="J148" s="88">
        <f>ROUND(168*SUMPRODUCT(E125:E147,J125:J147),0)</f>
        <v>347760</v>
      </c>
      <c r="K148" s="88">
        <f>ROUND(168*SUMPRODUCT(E125:E147,K125:K147),0)</f>
        <v>18900</v>
      </c>
    </row>
    <row r="151" spans="1:14" x14ac:dyDescent="0.25">
      <c r="A151" s="75"/>
      <c r="B151" s="19" t="s">
        <v>611</v>
      </c>
      <c r="E151" s="18">
        <v>4.9341999999999997</v>
      </c>
      <c r="G151" s="177" t="s">
        <v>227</v>
      </c>
      <c r="H151" s="177"/>
      <c r="I151" s="177"/>
      <c r="J151" s="177"/>
      <c r="K151" s="177"/>
    </row>
    <row r="152" spans="1:14" ht="31.5" x14ac:dyDescent="0.25">
      <c r="A152" s="176" t="s">
        <v>603</v>
      </c>
      <c r="B152" s="41" t="s">
        <v>228</v>
      </c>
      <c r="C152" s="41" t="s">
        <v>229</v>
      </c>
      <c r="D152" s="41" t="s">
        <v>227</v>
      </c>
      <c r="E152" s="42" t="s">
        <v>230</v>
      </c>
      <c r="F152" s="42" t="s">
        <v>231</v>
      </c>
      <c r="G152" s="42" t="s">
        <v>232</v>
      </c>
      <c r="H152" s="78" t="s">
        <v>233</v>
      </c>
      <c r="I152" s="78" t="s">
        <v>234</v>
      </c>
      <c r="J152" s="78" t="s">
        <v>235</v>
      </c>
      <c r="K152" s="78" t="s">
        <v>236</v>
      </c>
    </row>
    <row r="153" spans="1:14" x14ac:dyDescent="0.25">
      <c r="A153" s="18">
        <v>1</v>
      </c>
      <c r="B153" s="53" t="s">
        <v>544</v>
      </c>
      <c r="C153" s="36" t="s">
        <v>257</v>
      </c>
      <c r="D153" s="54">
        <f>SUM(G153:K153)</f>
        <v>0.50600000000000001</v>
      </c>
      <c r="E153" s="29">
        <f>VLOOKUP(C153,'[1]Liste der'!$A$16:$B$41,2,0)</f>
        <v>35</v>
      </c>
      <c r="F153" s="29">
        <f t="shared" ref="F153:F176" si="14">168*E153*D153</f>
        <v>2975.28</v>
      </c>
      <c r="G153" s="55"/>
      <c r="H153" s="55">
        <f>SUM('w2-1'!I136/168+'w2-2'!I136/168+'w2-3'!I136/168+'w2-4'!I136/168+'w2-5'!I136/168+'w2-6'!I136/168)</f>
        <v>0</v>
      </c>
      <c r="I153" s="55"/>
      <c r="J153" s="55"/>
      <c r="K153" s="55">
        <v>0.50600000000000001</v>
      </c>
      <c r="L153" s="22">
        <f t="shared" ref="L153:L177" si="15">SUM(G153:K153)-D153</f>
        <v>0</v>
      </c>
      <c r="M153" s="31">
        <f>'Echipa initial'!H154-'Echipa lucru sumate doar CD2'!H153</f>
        <v>0</v>
      </c>
      <c r="N153" s="19">
        <f>168*M153</f>
        <v>0</v>
      </c>
    </row>
    <row r="154" spans="1:14" s="58" customFormat="1" x14ac:dyDescent="0.25">
      <c r="A154" s="91">
        <v>2</v>
      </c>
      <c r="B154" s="107" t="s">
        <v>545</v>
      </c>
      <c r="C154" s="107" t="s">
        <v>257</v>
      </c>
      <c r="D154" s="54">
        <f t="shared" ref="D154:D177" si="16">SUM(G154:K154)</f>
        <v>1.7917619047619047</v>
      </c>
      <c r="E154" s="93">
        <f>VLOOKUP(C154,'[1]Liste der'!$A$16:$B$41,2,0)</f>
        <v>35</v>
      </c>
      <c r="F154" s="93">
        <f t="shared" si="14"/>
        <v>10535.56</v>
      </c>
      <c r="G154" s="108"/>
      <c r="H154" s="55">
        <f>SUM('w2-1'!I137/168+'w2-2'!I137/168+'w2-3'!I137/168+'w2-4'!I137/168+'w2-5'!I137/168+'w2-6'!I137/168)</f>
        <v>0.40476190476190477</v>
      </c>
      <c r="I154" s="108"/>
      <c r="J154" s="108"/>
      <c r="K154" s="108">
        <v>1.387</v>
      </c>
      <c r="L154" s="95">
        <f t="shared" si="15"/>
        <v>0</v>
      </c>
      <c r="M154" s="31">
        <f>'Echipa initial'!H155-'Echipa lucru sumate doar CD2'!H154</f>
        <v>0</v>
      </c>
      <c r="N154" s="19">
        <f t="shared" ref="N154:N177" si="17">168*M154</f>
        <v>0</v>
      </c>
    </row>
    <row r="155" spans="1:14" s="58" customFormat="1" x14ac:dyDescent="0.25">
      <c r="A155" s="91">
        <v>3</v>
      </c>
      <c r="B155" s="107" t="s">
        <v>546</v>
      </c>
      <c r="C155" s="107" t="s">
        <v>257</v>
      </c>
      <c r="D155" s="54">
        <f t="shared" si="16"/>
        <v>4.1963809523809523</v>
      </c>
      <c r="E155" s="93">
        <f>VLOOKUP(C155,'[1]Liste der'!$A$16:$B$41,2,0)</f>
        <v>35</v>
      </c>
      <c r="F155" s="93">
        <f t="shared" si="14"/>
        <v>24674.720000000001</v>
      </c>
      <c r="G155" s="108"/>
      <c r="H155" s="55">
        <f>SUM('w2-1'!I138/168+'w2-2'!I138/168+'w2-3'!I138/168+'w2-4'!I138/168+'w2-5'!I138/168+'w2-6'!I138/168)</f>
        <v>0.20238095238095238</v>
      </c>
      <c r="I155" s="108"/>
      <c r="J155" s="108"/>
      <c r="K155" s="108">
        <v>3.9939999999999998</v>
      </c>
      <c r="L155" s="95">
        <f t="shared" si="15"/>
        <v>0</v>
      </c>
      <c r="M155" s="31">
        <f>'Echipa initial'!H156-'Echipa lucru sumate doar CD2'!H155</f>
        <v>0</v>
      </c>
      <c r="N155" s="19">
        <f t="shared" si="17"/>
        <v>0</v>
      </c>
    </row>
    <row r="156" spans="1:14" s="58" customFormat="1" x14ac:dyDescent="0.25">
      <c r="A156" s="91">
        <v>4</v>
      </c>
      <c r="B156" s="107" t="s">
        <v>547</v>
      </c>
      <c r="C156" s="107" t="s">
        <v>257</v>
      </c>
      <c r="D156" s="109">
        <f t="shared" si="16"/>
        <v>4.8035904761904762</v>
      </c>
      <c r="E156" s="93">
        <f>VLOOKUP(C156,'[1]Liste der'!$A$16:$B$41,2,0)</f>
        <v>35</v>
      </c>
      <c r="F156" s="93">
        <f t="shared" si="14"/>
        <v>28245.112000000001</v>
      </c>
      <c r="G156" s="108"/>
      <c r="H156" s="55">
        <f>SUM('w2-1'!I139/168+'w2-2'!I139/168+'w2-3'!I139/168+'w2-4'!I139/168+'w2-5'!I139/168+'w2-6'!I139/168)</f>
        <v>0</v>
      </c>
      <c r="I156" s="108">
        <v>0.60119047619047616</v>
      </c>
      <c r="J156" s="108"/>
      <c r="K156" s="108">
        <v>4.2023999999999999</v>
      </c>
      <c r="L156" s="95">
        <f t="shared" si="15"/>
        <v>0</v>
      </c>
      <c r="M156" s="31">
        <f>'Echipa initial'!H157-'Echipa lucru sumate doar CD2'!H156</f>
        <v>0</v>
      </c>
      <c r="N156" s="19">
        <f t="shared" si="17"/>
        <v>0</v>
      </c>
    </row>
    <row r="157" spans="1:14" s="58" customFormat="1" x14ac:dyDescent="0.25">
      <c r="A157" s="91">
        <v>5</v>
      </c>
      <c r="B157" s="107" t="s">
        <v>548</v>
      </c>
      <c r="C157" s="107" t="s">
        <v>258</v>
      </c>
      <c r="D157" s="54">
        <f t="shared" si="16"/>
        <v>0</v>
      </c>
      <c r="E157" s="93">
        <f>VLOOKUP(C157,'[1]Liste der'!$A$16:$B$41,2,0)</f>
        <v>15</v>
      </c>
      <c r="F157" s="93">
        <f t="shared" si="14"/>
        <v>0</v>
      </c>
      <c r="G157" s="108"/>
      <c r="H157" s="55">
        <f>SUM('w2-1'!I140/168+'w2-2'!I140/168+'w2-3'!I140/168+'w2-4'!I140/168+'w2-5'!I140/168+'w2-6'!I140/168)</f>
        <v>0</v>
      </c>
      <c r="I157" s="108"/>
      <c r="J157" s="108"/>
      <c r="K157" s="108"/>
      <c r="L157" s="95">
        <f t="shared" si="15"/>
        <v>0</v>
      </c>
      <c r="M157" s="31">
        <f>'Echipa initial'!H158-'Echipa lucru sumate doar CD2'!H157</f>
        <v>0</v>
      </c>
      <c r="N157" s="19">
        <f t="shared" si="17"/>
        <v>0</v>
      </c>
    </row>
    <row r="158" spans="1:14" s="58" customFormat="1" x14ac:dyDescent="0.25">
      <c r="A158" s="91">
        <v>6</v>
      </c>
      <c r="B158" s="107" t="s">
        <v>549</v>
      </c>
      <c r="C158" s="107" t="s">
        <v>258</v>
      </c>
      <c r="D158" s="54">
        <f t="shared" si="16"/>
        <v>3.3035714285714288</v>
      </c>
      <c r="E158" s="93">
        <f>VLOOKUP(C158,'[1]Liste der'!$A$16:$B$41,2,0)</f>
        <v>15</v>
      </c>
      <c r="F158" s="93">
        <f t="shared" si="14"/>
        <v>8325</v>
      </c>
      <c r="G158" s="108"/>
      <c r="H158" s="55">
        <f>SUM('w2-1'!I141/168+'w2-2'!I141/168+'w2-3'!I141/168+'w2-4'!I141/168+'w2-5'!I141/168+'w2-6'!I141/168)</f>
        <v>0.8035714285714286</v>
      </c>
      <c r="I158" s="108"/>
      <c r="J158" s="108"/>
      <c r="K158" s="108">
        <v>2.5</v>
      </c>
      <c r="L158" s="95">
        <f t="shared" si="15"/>
        <v>0</v>
      </c>
      <c r="M158" s="31">
        <f>'Echipa initial'!H159-'Echipa lucru sumate doar CD2'!H158</f>
        <v>0</v>
      </c>
      <c r="N158" s="19">
        <f t="shared" si="17"/>
        <v>0</v>
      </c>
    </row>
    <row r="159" spans="1:14" s="58" customFormat="1" x14ac:dyDescent="0.25">
      <c r="A159" s="91">
        <v>7</v>
      </c>
      <c r="B159" s="107" t="s">
        <v>550</v>
      </c>
      <c r="C159" s="107" t="s">
        <v>259</v>
      </c>
      <c r="D159" s="54">
        <f t="shared" si="16"/>
        <v>2.4940000000000002</v>
      </c>
      <c r="E159" s="93">
        <f>VLOOKUP(C159,'[1]Liste der'!$A$16:$B$41,2,0)</f>
        <v>35</v>
      </c>
      <c r="F159" s="93">
        <f t="shared" si="14"/>
        <v>14664.720000000001</v>
      </c>
      <c r="G159" s="108"/>
      <c r="H159" s="55">
        <f>SUM('w2-1'!I142/168+'w2-2'!I142/168+'w2-3'!I142/168+'w2-4'!I142/168+'w2-5'!I142/168+'w2-6'!I142/168)</f>
        <v>0</v>
      </c>
      <c r="I159" s="108"/>
      <c r="J159" s="108"/>
      <c r="K159" s="108">
        <v>2.4940000000000002</v>
      </c>
      <c r="L159" s="95">
        <f t="shared" si="15"/>
        <v>0</v>
      </c>
      <c r="M159" s="31">
        <f>'Echipa initial'!H160-'Echipa lucru sumate doar CD2'!H159</f>
        <v>0</v>
      </c>
      <c r="N159" s="19">
        <f t="shared" si="17"/>
        <v>0</v>
      </c>
    </row>
    <row r="160" spans="1:14" s="58" customFormat="1" x14ac:dyDescent="0.25">
      <c r="A160" s="91">
        <v>8</v>
      </c>
      <c r="B160" s="107" t="s">
        <v>551</v>
      </c>
      <c r="C160" s="107" t="s">
        <v>258</v>
      </c>
      <c r="D160" s="54">
        <f t="shared" si="16"/>
        <v>5.3035904761904771</v>
      </c>
      <c r="E160" s="93">
        <f>VLOOKUP(C160,'[1]Liste der'!$A$16:$B$41,2,0)</f>
        <v>15</v>
      </c>
      <c r="F160" s="93">
        <f t="shared" si="14"/>
        <v>13365.048000000003</v>
      </c>
      <c r="G160" s="108"/>
      <c r="H160" s="55">
        <f>SUM('w2-1'!I143/168+'w2-2'!I143/168+'w2-3'!I143/168+'w2-4'!I143/168+'w2-5'!I143/168+'w2-6'!I143/168)</f>
        <v>1.6011904761904763</v>
      </c>
      <c r="I160" s="108"/>
      <c r="J160" s="108"/>
      <c r="K160" s="108">
        <v>3.7024000000000008</v>
      </c>
      <c r="L160" s="95">
        <f t="shared" si="15"/>
        <v>0</v>
      </c>
      <c r="M160" s="31">
        <f>'Echipa initial'!H161-'Echipa lucru sumate doar CD2'!H160</f>
        <v>0</v>
      </c>
      <c r="N160" s="19">
        <f t="shared" si="17"/>
        <v>0</v>
      </c>
    </row>
    <row r="161" spans="1:14" s="58" customFormat="1" x14ac:dyDescent="0.25">
      <c r="A161" s="91">
        <v>9</v>
      </c>
      <c r="B161" s="107" t="s">
        <v>552</v>
      </c>
      <c r="C161" s="107" t="s">
        <v>259</v>
      </c>
      <c r="D161" s="54">
        <f t="shared" si="16"/>
        <v>2.0059999999999998</v>
      </c>
      <c r="E161" s="93">
        <f>VLOOKUP(C161,'[1]Liste der'!$A$16:$B$41,2,0)</f>
        <v>35</v>
      </c>
      <c r="F161" s="93">
        <f t="shared" si="14"/>
        <v>11795.279999999999</v>
      </c>
      <c r="G161" s="108"/>
      <c r="H161" s="55">
        <f>SUM('w2-1'!I144/168+'w2-2'!I144/168+'w2-3'!I144/168+'w2-4'!I144/168+'w2-5'!I144/168+'w2-6'!I144/168)</f>
        <v>0</v>
      </c>
      <c r="I161" s="108"/>
      <c r="J161" s="108"/>
      <c r="K161" s="108">
        <v>2.0059999999999998</v>
      </c>
      <c r="L161" s="95">
        <f t="shared" si="15"/>
        <v>0</v>
      </c>
      <c r="M161" s="31">
        <f>'Echipa initial'!H162-'Echipa lucru sumate doar CD2'!H161</f>
        <v>0</v>
      </c>
      <c r="N161" s="19">
        <f t="shared" si="17"/>
        <v>0</v>
      </c>
    </row>
    <row r="162" spans="1:14" s="58" customFormat="1" x14ac:dyDescent="0.25">
      <c r="A162" s="91">
        <v>10</v>
      </c>
      <c r="B162" s="107" t="s">
        <v>553</v>
      </c>
      <c r="C162" s="107" t="s">
        <v>258</v>
      </c>
      <c r="D162" s="54">
        <f t="shared" si="16"/>
        <v>2.7976000000000001</v>
      </c>
      <c r="E162" s="93">
        <f>VLOOKUP(C162,'[1]Liste der'!$A$16:$B$41,2,0)</f>
        <v>15</v>
      </c>
      <c r="F162" s="93">
        <f t="shared" si="14"/>
        <v>7049.9520000000002</v>
      </c>
      <c r="G162" s="108"/>
      <c r="H162" s="55">
        <f>SUM('w2-1'!I145/168+'w2-2'!I145/168+'w2-3'!I145/168+'w2-4'!I145/168+'w2-5'!I145/168+'w2-6'!I145/168)</f>
        <v>0</v>
      </c>
      <c r="I162" s="108"/>
      <c r="J162" s="108"/>
      <c r="K162" s="108">
        <v>2.7976000000000001</v>
      </c>
      <c r="L162" s="95">
        <f t="shared" si="15"/>
        <v>0</v>
      </c>
      <c r="M162" s="31">
        <f>'Echipa initial'!H163-'Echipa lucru sumate doar CD2'!H162</f>
        <v>0</v>
      </c>
      <c r="N162" s="19">
        <f t="shared" si="17"/>
        <v>0</v>
      </c>
    </row>
    <row r="163" spans="1:14" s="58" customFormat="1" x14ac:dyDescent="0.25">
      <c r="A163" s="91">
        <v>11</v>
      </c>
      <c r="B163" s="107" t="s">
        <v>554</v>
      </c>
      <c r="C163" s="107" t="s">
        <v>250</v>
      </c>
      <c r="D163" s="54">
        <f t="shared" si="16"/>
        <v>3.5</v>
      </c>
      <c r="E163" s="93">
        <f>VLOOKUP(C163,'[1]Liste der'!$A$16:$B$41,2,0)</f>
        <v>25</v>
      </c>
      <c r="F163" s="93">
        <f t="shared" si="14"/>
        <v>14700</v>
      </c>
      <c r="G163" s="108"/>
      <c r="H163" s="55">
        <f>SUM('w2-1'!I146/168+'w2-2'!I146/168+'w2-3'!I146/168+'w2-4'!I146/168+'w2-5'!I146/168+'w2-6'!I146/168)</f>
        <v>0</v>
      </c>
      <c r="I163" s="108"/>
      <c r="J163" s="108"/>
      <c r="K163" s="108">
        <v>3.5</v>
      </c>
      <c r="L163" s="95">
        <f t="shared" si="15"/>
        <v>0</v>
      </c>
      <c r="M163" s="31">
        <f>'Echipa initial'!H164-'Echipa lucru sumate doar CD2'!H163</f>
        <v>0</v>
      </c>
      <c r="N163" s="19">
        <f t="shared" si="17"/>
        <v>0</v>
      </c>
    </row>
    <row r="164" spans="1:14" s="58" customFormat="1" x14ac:dyDescent="0.25">
      <c r="A164" s="91">
        <v>12</v>
      </c>
      <c r="B164" s="107" t="s">
        <v>555</v>
      </c>
      <c r="C164" s="107" t="s">
        <v>259</v>
      </c>
      <c r="D164" s="54">
        <f t="shared" si="16"/>
        <v>2.4940000000000002</v>
      </c>
      <c r="E164" s="93">
        <f>VLOOKUP(C164,'[1]Liste der'!$A$16:$B$41,2,0)</f>
        <v>35</v>
      </c>
      <c r="F164" s="93">
        <f t="shared" si="14"/>
        <v>14664.720000000001</v>
      </c>
      <c r="G164" s="108"/>
      <c r="H164" s="55">
        <f>SUM('w2-1'!I147/168+'w2-2'!I147/168+'w2-3'!I147/168+'w2-4'!I147/168+'w2-5'!I147/168+'w2-6'!I147/168)</f>
        <v>0</v>
      </c>
      <c r="I164" s="108"/>
      <c r="J164" s="108"/>
      <c r="K164" s="108">
        <v>2.4940000000000002</v>
      </c>
      <c r="L164" s="95">
        <f t="shared" si="15"/>
        <v>0</v>
      </c>
      <c r="M164" s="31">
        <f>'Echipa initial'!H165-'Echipa lucru sumate doar CD2'!H164</f>
        <v>0</v>
      </c>
      <c r="N164" s="19">
        <f t="shared" si="17"/>
        <v>0</v>
      </c>
    </row>
    <row r="165" spans="1:14" s="58" customFormat="1" x14ac:dyDescent="0.25">
      <c r="A165" s="91">
        <v>13</v>
      </c>
      <c r="B165" s="107" t="s">
        <v>556</v>
      </c>
      <c r="C165" s="107" t="s">
        <v>259</v>
      </c>
      <c r="D165" s="54">
        <f t="shared" si="16"/>
        <v>3.3095999999999997</v>
      </c>
      <c r="E165" s="93">
        <f>VLOOKUP(C165,'[1]Liste der'!$A$16:$B$41,2,0)</f>
        <v>35</v>
      </c>
      <c r="F165" s="93">
        <f t="shared" si="14"/>
        <v>19460.447999999997</v>
      </c>
      <c r="G165" s="108"/>
      <c r="H165" s="55">
        <f>SUM('w2-1'!I148/168+'w2-2'!I148/168+'w2-3'!I148/168+'w2-4'!I148/168+'w2-5'!I148/168+'w2-6'!I148/168)</f>
        <v>0</v>
      </c>
      <c r="I165" s="108"/>
      <c r="J165" s="108"/>
      <c r="K165" s="108">
        <v>3.3095999999999997</v>
      </c>
      <c r="L165" s="95">
        <f t="shared" si="15"/>
        <v>0</v>
      </c>
      <c r="M165" s="31">
        <f>'Echipa initial'!H166-'Echipa lucru sumate doar CD2'!H165</f>
        <v>0</v>
      </c>
      <c r="N165" s="19">
        <f t="shared" si="17"/>
        <v>0</v>
      </c>
    </row>
    <row r="166" spans="1:14" s="58" customFormat="1" x14ac:dyDescent="0.25">
      <c r="A166" s="91">
        <v>14</v>
      </c>
      <c r="B166" s="107" t="s">
        <v>557</v>
      </c>
      <c r="C166" s="107" t="s">
        <v>250</v>
      </c>
      <c r="D166" s="54">
        <f t="shared" si="16"/>
        <v>3.9940000000000007</v>
      </c>
      <c r="E166" s="93">
        <f>VLOOKUP(C166,'[1]Liste der'!$A$16:$B$41,2,0)</f>
        <v>25</v>
      </c>
      <c r="F166" s="93">
        <f t="shared" si="14"/>
        <v>16774.800000000003</v>
      </c>
      <c r="G166" s="108"/>
      <c r="H166" s="55">
        <f>SUM('w2-1'!I149/168+'w2-2'!I149/168+'w2-3'!I149/168+'w2-4'!I149/168+'w2-5'!I149/168+'w2-6'!I149/168)</f>
        <v>0</v>
      </c>
      <c r="I166" s="108"/>
      <c r="J166" s="108"/>
      <c r="K166" s="108">
        <v>3.9940000000000007</v>
      </c>
      <c r="L166" s="95">
        <f t="shared" si="15"/>
        <v>0</v>
      </c>
      <c r="M166" s="31">
        <f>'Echipa initial'!H167-'Echipa lucru sumate doar CD2'!H166</f>
        <v>0</v>
      </c>
      <c r="N166" s="19">
        <f t="shared" si="17"/>
        <v>0</v>
      </c>
    </row>
    <row r="167" spans="1:14" s="58" customFormat="1" x14ac:dyDescent="0.25">
      <c r="A167" s="91">
        <v>15</v>
      </c>
      <c r="B167" s="107" t="s">
        <v>558</v>
      </c>
      <c r="C167" s="107" t="s">
        <v>250</v>
      </c>
      <c r="D167" s="54">
        <f t="shared" si="16"/>
        <v>4.0772000000000004</v>
      </c>
      <c r="E167" s="93">
        <f>VLOOKUP(C167,'[1]Liste der'!$A$16:$B$41,2,0)</f>
        <v>25</v>
      </c>
      <c r="F167" s="93">
        <f t="shared" si="14"/>
        <v>17124.240000000002</v>
      </c>
      <c r="G167" s="108"/>
      <c r="H167" s="55">
        <f>SUM('w2-1'!I150/168+'w2-2'!I150/168+'w2-3'!I150/168+'w2-4'!I150/168+'w2-5'!I150/168+'w2-6'!I150/168)</f>
        <v>0</v>
      </c>
      <c r="I167" s="108"/>
      <c r="J167" s="108"/>
      <c r="K167" s="108">
        <v>4.0772000000000004</v>
      </c>
      <c r="L167" s="95">
        <f t="shared" si="15"/>
        <v>0</v>
      </c>
      <c r="M167" s="31">
        <f>'Echipa initial'!H168-'Echipa lucru sumate doar CD2'!H167</f>
        <v>0</v>
      </c>
      <c r="N167" s="19">
        <f t="shared" si="17"/>
        <v>0</v>
      </c>
    </row>
    <row r="168" spans="1:14" s="58" customFormat="1" x14ac:dyDescent="0.25">
      <c r="A168" s="91">
        <v>16</v>
      </c>
      <c r="B168" s="107" t="s">
        <v>559</v>
      </c>
      <c r="C168" s="107" t="s">
        <v>250</v>
      </c>
      <c r="D168" s="109">
        <f t="shared" si="16"/>
        <v>4.8928285714285717</v>
      </c>
      <c r="E168" s="93">
        <f>VLOOKUP(C168,'[1]Liste der'!$A$16:$B$41,2,0)</f>
        <v>25</v>
      </c>
      <c r="F168" s="93">
        <f t="shared" si="14"/>
        <v>20549.88</v>
      </c>
      <c r="G168" s="108"/>
      <c r="H168" s="55">
        <f>SUM('w2-1'!I151/168+'w2-2'!I151/168+'w2-3'!I151/168+'w2-4'!I151/168+'w2-5'!I151/168+'w2-6'!I151/168)</f>
        <v>0.79761904761904767</v>
      </c>
      <c r="I168" s="108">
        <v>0.89880952380952384</v>
      </c>
      <c r="J168" s="108"/>
      <c r="K168" s="108">
        <v>3.1964000000000006</v>
      </c>
      <c r="L168" s="95">
        <f t="shared" si="15"/>
        <v>0</v>
      </c>
      <c r="M168" s="31">
        <f>'Echipa initial'!H169-'Echipa lucru sumate doar CD2'!H168</f>
        <v>0</v>
      </c>
      <c r="N168" s="19">
        <f t="shared" si="17"/>
        <v>0</v>
      </c>
    </row>
    <row r="169" spans="1:14" x14ac:dyDescent="0.25">
      <c r="A169" s="18">
        <v>17</v>
      </c>
      <c r="B169" s="53" t="s">
        <v>560</v>
      </c>
      <c r="C169" s="53" t="s">
        <v>250</v>
      </c>
      <c r="D169" s="54">
        <f t="shared" si="16"/>
        <v>3.8035999999999994</v>
      </c>
      <c r="E169" s="29">
        <f>VLOOKUP(C169,'[1]Liste der'!$A$16:$B$41,2,0)</f>
        <v>25</v>
      </c>
      <c r="F169" s="29">
        <f t="shared" si="14"/>
        <v>15975.119999999997</v>
      </c>
      <c r="G169" s="55"/>
      <c r="H169" s="55">
        <f>SUM('w2-1'!I152/168+'w2-2'!I152/168+'w2-3'!I152/168+'w2-4'!I152/168+'w2-5'!I152/168+'w2-6'!I152/168)</f>
        <v>0</v>
      </c>
      <c r="I169" s="55"/>
      <c r="J169" s="55"/>
      <c r="K169" s="55">
        <v>3.8035999999999994</v>
      </c>
      <c r="L169" s="22">
        <f t="shared" si="15"/>
        <v>0</v>
      </c>
      <c r="M169" s="31">
        <f>'Echipa initial'!H170-'Echipa lucru sumate doar CD2'!H169</f>
        <v>0</v>
      </c>
      <c r="N169" s="19">
        <f t="shared" si="17"/>
        <v>0</v>
      </c>
    </row>
    <row r="170" spans="1:14" x14ac:dyDescent="0.25">
      <c r="A170" s="18">
        <v>18</v>
      </c>
      <c r="B170" s="53" t="s">
        <v>561</v>
      </c>
      <c r="C170" s="53" t="s">
        <v>258</v>
      </c>
      <c r="D170" s="54">
        <f t="shared" si="16"/>
        <v>3.5</v>
      </c>
      <c r="E170" s="29">
        <f>VLOOKUP(C170,'[1]Liste der'!$A$16:$B$41,2,0)</f>
        <v>15</v>
      </c>
      <c r="F170" s="29">
        <f t="shared" si="14"/>
        <v>8820</v>
      </c>
      <c r="G170" s="55"/>
      <c r="H170" s="55">
        <f>SUM('w2-1'!I153/168+'w2-2'!I153/168+'w2-3'!I153/168+'w2-4'!I153/168+'w2-5'!I153/168+'w2-6'!I153/168)</f>
        <v>1</v>
      </c>
      <c r="I170" s="55"/>
      <c r="J170" s="55"/>
      <c r="K170" s="55">
        <v>2.5</v>
      </c>
      <c r="L170" s="22">
        <f t="shared" si="15"/>
        <v>0</v>
      </c>
      <c r="M170" s="31">
        <f>'Echipa initial'!H171-'Echipa lucru sumate doar CD2'!H170</f>
        <v>0</v>
      </c>
      <c r="N170" s="19">
        <f t="shared" si="17"/>
        <v>0</v>
      </c>
    </row>
    <row r="171" spans="1:14" x14ac:dyDescent="0.25">
      <c r="A171" s="18">
        <v>19</v>
      </c>
      <c r="B171" s="53" t="s">
        <v>562</v>
      </c>
      <c r="C171" s="53" t="s">
        <v>259</v>
      </c>
      <c r="D171" s="54">
        <f t="shared" si="16"/>
        <v>1</v>
      </c>
      <c r="E171" s="29">
        <f>VLOOKUP(C171,'[1]Liste der'!$A$16:$B$41,2,0)</f>
        <v>35</v>
      </c>
      <c r="F171" s="29">
        <f t="shared" si="14"/>
        <v>5880</v>
      </c>
      <c r="G171" s="55"/>
      <c r="H171" s="55">
        <f>SUM('w2-1'!I154/168+'w2-2'!I154/168+'w2-3'!I154/168+'w2-4'!I154/168+'w2-5'!I154/168+'w2-6'!I154/168)</f>
        <v>0</v>
      </c>
      <c r="I171" s="55"/>
      <c r="J171" s="55"/>
      <c r="K171" s="55">
        <v>1</v>
      </c>
      <c r="L171" s="22">
        <f t="shared" si="15"/>
        <v>0</v>
      </c>
      <c r="M171" s="31">
        <f>'Echipa initial'!H172-'Echipa lucru sumate doar CD2'!H171</f>
        <v>0</v>
      </c>
      <c r="N171" s="19">
        <f t="shared" si="17"/>
        <v>0</v>
      </c>
    </row>
    <row r="172" spans="1:14" x14ac:dyDescent="0.25">
      <c r="A172" s="18">
        <v>20</v>
      </c>
      <c r="B172" s="53" t="s">
        <v>563</v>
      </c>
      <c r="C172" s="53" t="s">
        <v>250</v>
      </c>
      <c r="D172" s="54">
        <f t="shared" si="16"/>
        <v>1.1904999999999999</v>
      </c>
      <c r="E172" s="29">
        <f>VLOOKUP(C172,'[1]Liste der'!$A$16:$B$41,2,0)</f>
        <v>25</v>
      </c>
      <c r="F172" s="29">
        <f t="shared" si="14"/>
        <v>5000.0999999999995</v>
      </c>
      <c r="G172" s="55"/>
      <c r="H172" s="55">
        <f>SUM('w2-1'!I155/168+'w2-2'!I155/168+'w2-3'!I155/168+'w2-4'!I155/168+'w2-5'!I155/168+'w2-6'!I155/168)</f>
        <v>0</v>
      </c>
      <c r="I172" s="55"/>
      <c r="J172" s="55"/>
      <c r="K172" s="55">
        <v>1.1904999999999999</v>
      </c>
      <c r="L172" s="22">
        <f t="shared" si="15"/>
        <v>0</v>
      </c>
      <c r="M172" s="31">
        <f>'Echipa initial'!H173-'Echipa lucru sumate doar CD2'!H172</f>
        <v>0</v>
      </c>
      <c r="N172" s="19">
        <f t="shared" si="17"/>
        <v>0</v>
      </c>
    </row>
    <row r="173" spans="1:14" s="58" customFormat="1" x14ac:dyDescent="0.25">
      <c r="A173" s="91">
        <v>21</v>
      </c>
      <c r="B173" s="107" t="s">
        <v>564</v>
      </c>
      <c r="C173" s="107" t="s">
        <v>258</v>
      </c>
      <c r="D173" s="109">
        <f t="shared" si="16"/>
        <v>4.2262571428571434</v>
      </c>
      <c r="E173" s="93">
        <f>VLOOKUP(C173,'[1]Liste der'!$A$16:$B$41,2,0)</f>
        <v>15</v>
      </c>
      <c r="F173" s="93">
        <f t="shared" si="14"/>
        <v>10650.168000000001</v>
      </c>
      <c r="G173" s="108"/>
      <c r="H173" s="55">
        <f>SUM('w2-1'!I156/168+'w2-2'!I156/168+'w2-3'!I156/168+'w2-4'!I156/168+'w2-5'!I156/168+'w2-6'!I156/168)</f>
        <v>0</v>
      </c>
      <c r="I173" s="108">
        <v>0.5178571428571429</v>
      </c>
      <c r="J173" s="108"/>
      <c r="K173" s="108">
        <v>3.7084000000000001</v>
      </c>
      <c r="L173" s="95">
        <f t="shared" si="15"/>
        <v>0</v>
      </c>
      <c r="M173" s="31">
        <f>'Echipa initial'!H174-'Echipa lucru sumate doar CD2'!H173</f>
        <v>0</v>
      </c>
      <c r="N173" s="19">
        <f t="shared" si="17"/>
        <v>0</v>
      </c>
    </row>
    <row r="174" spans="1:14" x14ac:dyDescent="0.25">
      <c r="A174" s="18">
        <v>22</v>
      </c>
      <c r="B174" s="53" t="s">
        <v>565</v>
      </c>
      <c r="C174" s="53" t="s">
        <v>258</v>
      </c>
      <c r="D174" s="54">
        <f t="shared" si="16"/>
        <v>8.9642999999999997</v>
      </c>
      <c r="E174" s="29">
        <f>VLOOKUP(C174,'[1]Liste der'!$A$16:$B$41,2,0)</f>
        <v>15</v>
      </c>
      <c r="F174" s="29">
        <f t="shared" si="14"/>
        <v>22590.036</v>
      </c>
      <c r="G174" s="55"/>
      <c r="H174" s="55">
        <f>SUM('w2-1'!I157/168+'w2-2'!I157/168+'w2-3'!I157/168+'w2-4'!I157/168+'w2-5'!I157/168+'w2-6'!I157/168)</f>
        <v>0</v>
      </c>
      <c r="I174" s="55"/>
      <c r="J174" s="55"/>
      <c r="K174" s="55">
        <v>8.9642999999999997</v>
      </c>
      <c r="L174" s="22">
        <f t="shared" si="15"/>
        <v>0</v>
      </c>
      <c r="M174" s="31">
        <f>'Echipa initial'!H175-'Echipa lucru sumate doar CD2'!H174</f>
        <v>0</v>
      </c>
      <c r="N174" s="19">
        <f t="shared" si="17"/>
        <v>0</v>
      </c>
    </row>
    <row r="175" spans="1:14" x14ac:dyDescent="0.25">
      <c r="A175" s="18">
        <v>23</v>
      </c>
      <c r="B175" s="53" t="s">
        <v>566</v>
      </c>
      <c r="C175" s="53" t="s">
        <v>258</v>
      </c>
      <c r="D175" s="54">
        <f t="shared" si="16"/>
        <v>0</v>
      </c>
      <c r="E175" s="29">
        <f>VLOOKUP(C175,'[1]Liste der'!$A$16:$B$41,2,0)</f>
        <v>15</v>
      </c>
      <c r="F175" s="29">
        <f t="shared" si="14"/>
        <v>0</v>
      </c>
      <c r="G175" s="55"/>
      <c r="H175" s="55">
        <f>SUM('w2-1'!I158/168+'w2-2'!I158/168+'w2-3'!I158/168+'w2-4'!I158/168+'w2-5'!I158/168+'w2-6'!I158/168)</f>
        <v>0</v>
      </c>
      <c r="I175" s="55"/>
      <c r="J175" s="55"/>
      <c r="K175" s="55"/>
      <c r="L175" s="22">
        <f t="shared" si="15"/>
        <v>0</v>
      </c>
      <c r="M175" s="31">
        <f>'Echipa initial'!H176-'Echipa lucru sumate doar CD2'!H175</f>
        <v>0</v>
      </c>
      <c r="N175" s="19">
        <f t="shared" si="17"/>
        <v>0</v>
      </c>
    </row>
    <row r="176" spans="1:14" x14ac:dyDescent="0.25">
      <c r="A176" s="18">
        <v>24</v>
      </c>
      <c r="B176" s="53" t="s">
        <v>567</v>
      </c>
      <c r="C176" s="53" t="s">
        <v>258</v>
      </c>
      <c r="D176" s="54">
        <f t="shared" si="16"/>
        <v>0</v>
      </c>
      <c r="E176" s="29">
        <f>VLOOKUP(C176,'[1]Liste der'!$A$16:$B$41,2,0)</f>
        <v>15</v>
      </c>
      <c r="F176" s="29">
        <f t="shared" si="14"/>
        <v>0</v>
      </c>
      <c r="G176" s="55"/>
      <c r="H176" s="55">
        <f>SUM('w2-1'!I159/168+'w2-2'!I159/168+'w2-3'!I159/168+'w2-4'!I159/168+'w2-5'!I159/168+'w2-6'!I159/168)</f>
        <v>0</v>
      </c>
      <c r="I176" s="55"/>
      <c r="J176" s="55"/>
      <c r="K176" s="55"/>
      <c r="L176" s="22">
        <f t="shared" si="15"/>
        <v>0</v>
      </c>
      <c r="M176" s="31">
        <f>'Echipa initial'!H177-'Echipa lucru sumate doar CD2'!H176</f>
        <v>0</v>
      </c>
      <c r="N176" s="19">
        <f t="shared" si="17"/>
        <v>0</v>
      </c>
    </row>
    <row r="177" spans="1:14" x14ac:dyDescent="0.25">
      <c r="A177" s="18">
        <v>25</v>
      </c>
      <c r="B177" s="53" t="s">
        <v>568</v>
      </c>
      <c r="C177" s="53" t="s">
        <v>258</v>
      </c>
      <c r="D177" s="54">
        <f t="shared" si="16"/>
        <v>0</v>
      </c>
      <c r="E177" s="29">
        <f>VLOOKUP(C177,'[1]Liste der'!$A$16:$B$41,2,0)</f>
        <v>15</v>
      </c>
      <c r="F177" s="29">
        <f>168*E177*D177</f>
        <v>0</v>
      </c>
      <c r="G177" s="55"/>
      <c r="H177" s="55">
        <f>SUM('w2-1'!I160/168+'w2-2'!I160/168+'w2-3'!I160/168+'w2-4'!I160/168+'w2-5'!I160/168+'w2-6'!I160/168)</f>
        <v>0</v>
      </c>
      <c r="I177" s="55"/>
      <c r="J177" s="55"/>
      <c r="K177" s="55"/>
      <c r="L177" s="22">
        <f t="shared" si="15"/>
        <v>0</v>
      </c>
      <c r="M177" s="31">
        <f>'Echipa initial'!H178-'Echipa lucru sumate doar CD2'!H177</f>
        <v>0</v>
      </c>
      <c r="N177" s="19">
        <f t="shared" si="17"/>
        <v>0</v>
      </c>
    </row>
    <row r="178" spans="1:14" x14ac:dyDescent="0.25">
      <c r="A178" s="45"/>
      <c r="B178" s="46"/>
      <c r="C178" s="46"/>
      <c r="D178" s="87">
        <f>SUM(D153:D177)</f>
        <v>72.15478095238096</v>
      </c>
      <c r="E178" s="85" t="s">
        <v>246</v>
      </c>
      <c r="F178" s="88">
        <f>SUM(F153:F177)</f>
        <v>293820.18400000001</v>
      </c>
      <c r="G178" s="88">
        <f>ROUND(168*SUMPRODUCT(E153:E177,G153:G177),0)</f>
        <v>0</v>
      </c>
      <c r="H178" s="88">
        <f>ROUND(168*SUMPRODUCT(E153:E177,H153:H177),0)</f>
        <v>15500</v>
      </c>
      <c r="I178" s="88">
        <f>ROUND(168*SUMPRODUCT(E153:E177,I153:I177),0)</f>
        <v>8615</v>
      </c>
      <c r="J178" s="88">
        <f>ROUND(168*SUMPRODUCT(E153:E177,J153:J177),0)</f>
        <v>0</v>
      </c>
      <c r="K178" s="88">
        <f>ROUND(168*SUMPRODUCT(E153:E177,K153:K177),0)</f>
        <v>269705</v>
      </c>
    </row>
    <row r="180" spans="1:14" x14ac:dyDescent="0.25">
      <c r="A180" s="75"/>
      <c r="B180" s="19">
        <v>0</v>
      </c>
      <c r="G180" s="177" t="s">
        <v>227</v>
      </c>
      <c r="H180" s="177"/>
      <c r="I180" s="177"/>
      <c r="J180" s="177"/>
      <c r="K180" s="177"/>
    </row>
    <row r="181" spans="1:14" ht="31.5" x14ac:dyDescent="0.25">
      <c r="A181" s="113" t="s">
        <v>604</v>
      </c>
      <c r="B181" s="111" t="s">
        <v>228</v>
      </c>
      <c r="C181" s="111" t="s">
        <v>229</v>
      </c>
      <c r="D181" s="111" t="s">
        <v>227</v>
      </c>
      <c r="E181" s="112" t="s">
        <v>230</v>
      </c>
      <c r="F181" s="112" t="s">
        <v>231</v>
      </c>
      <c r="G181" s="112" t="s">
        <v>232</v>
      </c>
      <c r="H181" s="113" t="s">
        <v>233</v>
      </c>
      <c r="I181" s="113" t="s">
        <v>234</v>
      </c>
      <c r="J181" s="113" t="s">
        <v>235</v>
      </c>
      <c r="K181" s="113" t="s">
        <v>236</v>
      </c>
    </row>
    <row r="182" spans="1:14" x14ac:dyDescent="0.25">
      <c r="A182" s="18">
        <v>1</v>
      </c>
      <c r="B182" s="19" t="s">
        <v>569</v>
      </c>
      <c r="C182" s="19" t="s">
        <v>258</v>
      </c>
      <c r="D182" s="28">
        <f>SUM(G182:K182)</f>
        <v>7.5</v>
      </c>
      <c r="E182" s="29">
        <f>VLOOKUP(C182,'[1]Liste der'!$A$16:$B$41,2,0)</f>
        <v>15</v>
      </c>
      <c r="F182" s="29">
        <f t="shared" ref="F182:F190" si="18">168*E182*D182</f>
        <v>18900</v>
      </c>
      <c r="G182" s="44">
        <v>1</v>
      </c>
      <c r="H182" s="44">
        <f>SUM('w2-1'!I161/168+'w2-2'!I161/168+'w2-3'!I161/168+'w2-4'!I161/168+'w2-5'!I161/168+'w2-6'!I161/168)</f>
        <v>0</v>
      </c>
      <c r="I182" s="44">
        <v>6.5</v>
      </c>
      <c r="J182" s="44"/>
      <c r="K182" s="44"/>
      <c r="L182" s="22">
        <f t="shared" ref="L182:L190" si="19">SUM(G182:K182)-D182</f>
        <v>0</v>
      </c>
    </row>
    <row r="183" spans="1:14" x14ac:dyDescent="0.25">
      <c r="A183" s="18">
        <v>2</v>
      </c>
      <c r="B183" s="19" t="s">
        <v>570</v>
      </c>
      <c r="C183" s="19" t="s">
        <v>258</v>
      </c>
      <c r="D183" s="28">
        <f t="shared" ref="D183:D190" si="20">SUM(G183:K183)</f>
        <v>6.5</v>
      </c>
      <c r="E183" s="29">
        <f>VLOOKUP(C183,'[1]Liste der'!$A$16:$B$41,2,0)</f>
        <v>15</v>
      </c>
      <c r="F183" s="29">
        <f t="shared" si="18"/>
        <v>16380</v>
      </c>
      <c r="G183" s="44">
        <v>1</v>
      </c>
      <c r="H183" s="44">
        <f>SUM('w2-1'!I162/168+'w2-2'!I162/168+'w2-3'!I162/168+'w2-4'!I162/168+'w2-5'!I162/168+'w2-6'!I162/168)</f>
        <v>0</v>
      </c>
      <c r="I183" s="44">
        <v>5.5</v>
      </c>
      <c r="J183" s="44"/>
      <c r="K183" s="44"/>
      <c r="L183" s="22">
        <f t="shared" si="19"/>
        <v>0</v>
      </c>
    </row>
    <row r="184" spans="1:14" x14ac:dyDescent="0.25">
      <c r="A184" s="18">
        <v>3</v>
      </c>
      <c r="B184" s="19" t="s">
        <v>571</v>
      </c>
      <c r="C184" s="19" t="s">
        <v>258</v>
      </c>
      <c r="D184" s="28">
        <f t="shared" si="20"/>
        <v>6.5</v>
      </c>
      <c r="E184" s="29">
        <f>VLOOKUP(C184,'[1]Liste der'!$A$16:$B$41,2,0)</f>
        <v>15</v>
      </c>
      <c r="F184" s="29">
        <f t="shared" si="18"/>
        <v>16380</v>
      </c>
      <c r="G184" s="44"/>
      <c r="H184" s="44">
        <f>SUM('w2-1'!I163/168+'w2-2'!I163/168+'w2-3'!I163/168+'w2-4'!I163/168+'w2-5'!I163/168+'w2-6'!I163/168)</f>
        <v>0</v>
      </c>
      <c r="I184" s="44">
        <v>6.5</v>
      </c>
      <c r="J184" s="44"/>
      <c r="K184" s="44"/>
      <c r="L184" s="22">
        <f t="shared" si="19"/>
        <v>0</v>
      </c>
    </row>
    <row r="185" spans="1:14" x14ac:dyDescent="0.25">
      <c r="A185" s="18">
        <v>4</v>
      </c>
      <c r="B185" s="19" t="s">
        <v>572</v>
      </c>
      <c r="C185" s="19" t="s">
        <v>258</v>
      </c>
      <c r="D185" s="28">
        <f t="shared" si="20"/>
        <v>6.5</v>
      </c>
      <c r="E185" s="29">
        <f>VLOOKUP(C185,'[1]Liste der'!$A$16:$B$41,2,0)</f>
        <v>15</v>
      </c>
      <c r="F185" s="29">
        <f t="shared" si="18"/>
        <v>16380</v>
      </c>
      <c r="G185" s="44"/>
      <c r="H185" s="44">
        <f>SUM('w2-1'!I164/168+'w2-2'!I164/168+'w2-3'!I164/168+'w2-4'!I164/168+'w2-5'!I164/168+'w2-6'!I164/168)</f>
        <v>0</v>
      </c>
      <c r="I185" s="44">
        <v>6.5</v>
      </c>
      <c r="J185" s="44"/>
      <c r="K185" s="44"/>
      <c r="L185" s="22">
        <f t="shared" si="19"/>
        <v>0</v>
      </c>
    </row>
    <row r="186" spans="1:14" x14ac:dyDescent="0.25">
      <c r="A186" s="18">
        <v>5</v>
      </c>
      <c r="B186" s="19" t="s">
        <v>573</v>
      </c>
      <c r="C186" s="19" t="s">
        <v>258</v>
      </c>
      <c r="D186" s="28">
        <f t="shared" si="20"/>
        <v>6.5</v>
      </c>
      <c r="E186" s="29">
        <f>VLOOKUP(C186,'[1]Liste der'!$A$16:$B$41,2,0)</f>
        <v>15</v>
      </c>
      <c r="F186" s="29">
        <f t="shared" si="18"/>
        <v>16380</v>
      </c>
      <c r="G186" s="44"/>
      <c r="H186" s="44">
        <f>SUM('w2-1'!I165/168+'w2-2'!I165/168+'w2-3'!I165/168+'w2-4'!I165/168+'w2-5'!I165/168+'w2-6'!I165/168)</f>
        <v>0</v>
      </c>
      <c r="I186" s="44">
        <v>6.5</v>
      </c>
      <c r="J186" s="44"/>
      <c r="K186" s="44"/>
      <c r="L186" s="22">
        <f t="shared" si="19"/>
        <v>0</v>
      </c>
    </row>
    <row r="187" spans="1:14" x14ac:dyDescent="0.25">
      <c r="A187" s="18">
        <v>6</v>
      </c>
      <c r="B187" s="19" t="s">
        <v>574</v>
      </c>
      <c r="C187" s="19" t="s">
        <v>258</v>
      </c>
      <c r="D187" s="28">
        <f t="shared" si="20"/>
        <v>6.5</v>
      </c>
      <c r="E187" s="29">
        <f>VLOOKUP(C187,'[1]Liste der'!$A$16:$B$41,2,0)</f>
        <v>15</v>
      </c>
      <c r="F187" s="29">
        <f t="shared" si="18"/>
        <v>16380</v>
      </c>
      <c r="G187" s="44"/>
      <c r="H187" s="44">
        <f>SUM('w2-1'!I166/168+'w2-2'!I166/168+'w2-3'!I166/168+'w2-4'!I166/168+'w2-5'!I166/168+'w2-6'!I166/168)</f>
        <v>0</v>
      </c>
      <c r="I187" s="44">
        <v>6.5</v>
      </c>
      <c r="J187" s="44"/>
      <c r="K187" s="44"/>
      <c r="L187" s="22">
        <f t="shared" si="19"/>
        <v>0</v>
      </c>
    </row>
    <row r="188" spans="1:14" x14ac:dyDescent="0.25">
      <c r="A188" s="18">
        <v>7</v>
      </c>
      <c r="B188" s="19" t="s">
        <v>575</v>
      </c>
      <c r="C188" s="19" t="s">
        <v>258</v>
      </c>
      <c r="D188" s="28">
        <f t="shared" si="20"/>
        <v>2</v>
      </c>
      <c r="E188" s="29">
        <f>VLOOKUP(C188,'[1]Liste der'!$A$16:$B$41,2,0)</f>
        <v>15</v>
      </c>
      <c r="F188" s="29">
        <f t="shared" si="18"/>
        <v>5040</v>
      </c>
      <c r="G188" s="44">
        <v>1</v>
      </c>
      <c r="H188" s="44">
        <f>SUM('w2-1'!I167/168+'w2-2'!I167/168+'w2-3'!I167/168+'w2-4'!I167/168+'w2-5'!I167/168+'w2-6'!I167/168)</f>
        <v>0</v>
      </c>
      <c r="I188" s="44">
        <v>1</v>
      </c>
      <c r="J188" s="44"/>
      <c r="K188" s="44"/>
      <c r="L188" s="22">
        <f t="shared" si="19"/>
        <v>0</v>
      </c>
    </row>
    <row r="189" spans="1:14" x14ac:dyDescent="0.25">
      <c r="A189" s="18">
        <v>8</v>
      </c>
      <c r="B189" s="19" t="s">
        <v>576</v>
      </c>
      <c r="C189" s="19" t="s">
        <v>250</v>
      </c>
      <c r="D189" s="28">
        <f t="shared" si="20"/>
        <v>15</v>
      </c>
      <c r="E189" s="29">
        <f>VLOOKUP(C189,'[1]Liste der'!$A$16:$B$41,2,0)</f>
        <v>25</v>
      </c>
      <c r="F189" s="29">
        <f t="shared" si="18"/>
        <v>63000</v>
      </c>
      <c r="G189" s="44">
        <v>2</v>
      </c>
      <c r="H189" s="44">
        <f>SUM('w2-1'!I168/168+'w2-2'!I168/168+'w2-3'!I168/168+'w2-4'!I168/168+'w2-5'!I168/168+'w2-6'!I168/168)</f>
        <v>0</v>
      </c>
      <c r="I189" s="44">
        <v>13</v>
      </c>
      <c r="J189" s="44"/>
      <c r="K189" s="44"/>
      <c r="L189" s="22">
        <f t="shared" si="19"/>
        <v>0</v>
      </c>
    </row>
    <row r="190" spans="1:14" x14ac:dyDescent="0.25">
      <c r="A190" s="18">
        <v>9</v>
      </c>
      <c r="B190" s="19" t="s">
        <v>577</v>
      </c>
      <c r="C190" s="19" t="s">
        <v>250</v>
      </c>
      <c r="D190" s="28">
        <f t="shared" si="20"/>
        <v>7</v>
      </c>
      <c r="E190" s="29">
        <f>VLOOKUP(C190,'[1]Liste der'!$A$16:$B$41,2,0)</f>
        <v>25</v>
      </c>
      <c r="F190" s="29">
        <f t="shared" si="18"/>
        <v>29400</v>
      </c>
      <c r="G190" s="44">
        <v>1</v>
      </c>
      <c r="H190" s="44">
        <f>SUM('w2-1'!I169/168+'w2-2'!I169/168+'w2-3'!I169/168+'w2-4'!I169/168+'w2-5'!I169/168+'w2-6'!I169/168)</f>
        <v>0</v>
      </c>
      <c r="I190" s="44">
        <v>6</v>
      </c>
      <c r="J190" s="44"/>
      <c r="K190" s="44"/>
      <c r="L190" s="22">
        <f t="shared" si="19"/>
        <v>0</v>
      </c>
    </row>
    <row r="191" spans="1:14" x14ac:dyDescent="0.25">
      <c r="A191" s="110"/>
      <c r="B191" s="114"/>
      <c r="C191" s="114"/>
      <c r="D191" s="115"/>
      <c r="E191" s="116" t="s">
        <v>246</v>
      </c>
      <c r="F191" s="117">
        <f>SUM(F182:F190)</f>
        <v>198240</v>
      </c>
      <c r="G191" s="117">
        <f>ROUND(168*SUMPRODUCT(E182:E190,G182:G190),0)</f>
        <v>20160</v>
      </c>
      <c r="H191" s="117">
        <f>ROUND(168*SUMPRODUCT(E182:E190,H182:H190),0)</f>
        <v>0</v>
      </c>
      <c r="I191" s="117">
        <f>ROUND(168*SUMPRODUCT(E182:E190,I182:I190),0)</f>
        <v>178080</v>
      </c>
      <c r="J191" s="117">
        <f>ROUND(168*SUMPRODUCT(E182:E190,J182:J190),0)</f>
        <v>0</v>
      </c>
      <c r="K191" s="117">
        <f>ROUND(168*SUMPRODUCT(E182:E190,K182:K190),0)</f>
        <v>0</v>
      </c>
    </row>
    <row r="193" spans="1:11" x14ac:dyDescent="0.25">
      <c r="A193" s="75"/>
      <c r="B193" s="19">
        <v>0</v>
      </c>
      <c r="G193" s="177" t="s">
        <v>227</v>
      </c>
      <c r="H193" s="177"/>
      <c r="I193" s="177"/>
      <c r="J193" s="177"/>
      <c r="K193" s="177"/>
    </row>
    <row r="194" spans="1:11" ht="31.5" x14ac:dyDescent="0.25">
      <c r="A194" s="113" t="s">
        <v>605</v>
      </c>
      <c r="B194" s="111" t="s">
        <v>228</v>
      </c>
      <c r="C194" s="111" t="s">
        <v>229</v>
      </c>
      <c r="D194" s="111" t="s">
        <v>227</v>
      </c>
      <c r="E194" s="112" t="s">
        <v>230</v>
      </c>
      <c r="F194" s="112" t="s">
        <v>231</v>
      </c>
      <c r="G194" s="112" t="s">
        <v>232</v>
      </c>
      <c r="H194" s="113" t="s">
        <v>233</v>
      </c>
      <c r="I194" s="113" t="s">
        <v>234</v>
      </c>
      <c r="J194" s="113" t="s">
        <v>235</v>
      </c>
      <c r="K194" s="113" t="s">
        <v>236</v>
      </c>
    </row>
    <row r="195" spans="1:11" x14ac:dyDescent="0.25">
      <c r="A195" s="175">
        <v>1</v>
      </c>
      <c r="B195" s="19" t="s">
        <v>578</v>
      </c>
      <c r="C195" s="19" t="s">
        <v>260</v>
      </c>
      <c r="D195" s="28">
        <f>SUM(G195:K195)</f>
        <v>6.5</v>
      </c>
      <c r="E195" s="29">
        <f>VLOOKUP(C195,'[1]Liste der'!$A$16:$B$41,2,0)</f>
        <v>50</v>
      </c>
      <c r="F195" s="29">
        <f t="shared" ref="F195:F203" si="21">168*E195*D195</f>
        <v>54600</v>
      </c>
      <c r="G195" s="44">
        <v>6.5</v>
      </c>
      <c r="H195" s="44">
        <f>SUM('w2-1'!I170/168+'w2-2'!I170/168+'w2-3'!I170/168+'w2-4'!I170/168+'w2-5'!I170/168+'w2-6'!I170/168)</f>
        <v>0</v>
      </c>
      <c r="I195" s="44"/>
      <c r="J195" s="44"/>
      <c r="K195" s="44"/>
    </row>
    <row r="196" spans="1:11" x14ac:dyDescent="0.25">
      <c r="A196" s="18">
        <v>2</v>
      </c>
      <c r="B196" s="19" t="s">
        <v>579</v>
      </c>
      <c r="C196" s="19" t="s">
        <v>261</v>
      </c>
      <c r="D196" s="28">
        <f t="shared" ref="D196:D203" si="22">SUM(G196:K196)</f>
        <v>3</v>
      </c>
      <c r="E196" s="29">
        <f>VLOOKUP(C196,'[1]Liste der'!$A$16:$B$41,2,0)</f>
        <v>50</v>
      </c>
      <c r="F196" s="29">
        <f t="shared" si="21"/>
        <v>25200</v>
      </c>
      <c r="G196" s="44">
        <v>3</v>
      </c>
      <c r="H196" s="44">
        <f>SUM('w2-1'!I171/168+'w2-2'!I171/168+'w2-3'!I171/168+'w2-4'!I171/168+'w2-5'!I171/168+'w2-6'!I171/168)</f>
        <v>0</v>
      </c>
      <c r="I196" s="44"/>
      <c r="J196" s="44"/>
      <c r="K196" s="44"/>
    </row>
    <row r="197" spans="1:11" x14ac:dyDescent="0.25">
      <c r="A197" s="18">
        <v>3</v>
      </c>
      <c r="B197" s="19" t="s">
        <v>580</v>
      </c>
      <c r="C197" s="19" t="s">
        <v>256</v>
      </c>
      <c r="D197" s="28">
        <f t="shared" si="22"/>
        <v>4</v>
      </c>
      <c r="E197" s="29">
        <f>VLOOKUP(C197,'[1]Liste der'!$A$16:$B$41,2,0)</f>
        <v>35</v>
      </c>
      <c r="F197" s="29">
        <f t="shared" si="21"/>
        <v>23520</v>
      </c>
      <c r="G197" s="44">
        <v>4</v>
      </c>
      <c r="H197" s="44">
        <f>SUM('w2-1'!I172/168+'w2-2'!I172/168+'w2-3'!I172/168+'w2-4'!I172/168+'w2-5'!I172/168+'w2-6'!I172/168)</f>
        <v>0</v>
      </c>
      <c r="I197" s="44"/>
      <c r="J197" s="44"/>
      <c r="K197" s="44"/>
    </row>
    <row r="198" spans="1:11" x14ac:dyDescent="0.25">
      <c r="A198" s="18">
        <v>4</v>
      </c>
      <c r="B198" s="19" t="s">
        <v>581</v>
      </c>
      <c r="C198" s="19" t="s">
        <v>253</v>
      </c>
      <c r="D198" s="28">
        <f t="shared" si="22"/>
        <v>3</v>
      </c>
      <c r="E198" s="29">
        <f>VLOOKUP(C198,'[1]Liste der'!$A$16:$B$41,2,0)</f>
        <v>35</v>
      </c>
      <c r="F198" s="29">
        <f t="shared" si="21"/>
        <v>17640</v>
      </c>
      <c r="G198" s="44">
        <v>3</v>
      </c>
      <c r="H198" s="44">
        <f>SUM('w2-1'!I173/168+'w2-2'!I173/168+'w2-3'!I173/168+'w2-4'!I173/168+'w2-5'!I173/168+'w2-6'!I173/168)</f>
        <v>0</v>
      </c>
      <c r="I198" s="44"/>
      <c r="J198" s="44"/>
      <c r="K198" s="44"/>
    </row>
    <row r="199" spans="1:11" x14ac:dyDescent="0.25">
      <c r="A199" s="18">
        <v>5</v>
      </c>
      <c r="B199" s="19" t="s">
        <v>582</v>
      </c>
      <c r="C199" s="19" t="s">
        <v>256</v>
      </c>
      <c r="D199" s="28">
        <f t="shared" si="22"/>
        <v>3</v>
      </c>
      <c r="E199" s="29">
        <f>VLOOKUP(C199,'[1]Liste der'!$A$16:$B$41,2,0)</f>
        <v>35</v>
      </c>
      <c r="F199" s="29">
        <f t="shared" si="21"/>
        <v>17640</v>
      </c>
      <c r="G199" s="44">
        <v>3</v>
      </c>
      <c r="H199" s="44">
        <f>SUM('w2-1'!I174/168+'w2-2'!I174/168+'w2-3'!I174/168+'w2-4'!I174/168+'w2-5'!I174/168+'w2-6'!I174/168)</f>
        <v>0</v>
      </c>
      <c r="I199" s="44"/>
      <c r="J199" s="44"/>
      <c r="K199" s="44"/>
    </row>
    <row r="200" spans="1:11" x14ac:dyDescent="0.25">
      <c r="A200" s="18">
        <v>6</v>
      </c>
      <c r="B200" s="19" t="s">
        <v>583</v>
      </c>
      <c r="C200" s="19" t="s">
        <v>249</v>
      </c>
      <c r="D200" s="28">
        <f t="shared" si="22"/>
        <v>1.5</v>
      </c>
      <c r="E200" s="29">
        <f>VLOOKUP(C200,'[1]Liste der'!$A$16:$B$41,2,0)</f>
        <v>25</v>
      </c>
      <c r="F200" s="29">
        <f t="shared" si="21"/>
        <v>6300</v>
      </c>
      <c r="G200" s="44">
        <v>1.5</v>
      </c>
      <c r="H200" s="44">
        <f>SUM('w2-1'!I175/168+'w2-2'!I175/168+'w2-3'!I175/168+'w2-4'!I175/168+'w2-5'!I175/168+'w2-6'!I175/168)</f>
        <v>0</v>
      </c>
      <c r="I200" s="44"/>
      <c r="J200" s="44"/>
      <c r="K200" s="44"/>
    </row>
    <row r="201" spans="1:11" x14ac:dyDescent="0.25">
      <c r="A201" s="18">
        <v>7</v>
      </c>
      <c r="B201" s="19" t="s">
        <v>584</v>
      </c>
      <c r="C201" s="19" t="s">
        <v>256</v>
      </c>
      <c r="D201" s="28">
        <f t="shared" si="22"/>
        <v>1.5</v>
      </c>
      <c r="E201" s="29">
        <f>VLOOKUP(C201,'[1]Liste der'!$A$16:$B$41,2,0)</f>
        <v>35</v>
      </c>
      <c r="F201" s="29">
        <f t="shared" si="21"/>
        <v>8820</v>
      </c>
      <c r="G201" s="44">
        <v>1.5</v>
      </c>
      <c r="H201" s="44">
        <f>SUM('w2-1'!I176/168+'w2-2'!I176/168+'w2-3'!I176/168+'w2-4'!I176/168+'w2-5'!I176/168+'w2-6'!I176/168)</f>
        <v>0</v>
      </c>
      <c r="I201" s="44"/>
      <c r="J201" s="44"/>
      <c r="K201" s="44"/>
    </row>
    <row r="202" spans="1:11" x14ac:dyDescent="0.25">
      <c r="A202" s="18">
        <v>8</v>
      </c>
      <c r="B202" s="19" t="s">
        <v>585</v>
      </c>
      <c r="C202" s="19" t="s">
        <v>253</v>
      </c>
      <c r="D202" s="28">
        <f t="shared" si="22"/>
        <v>1.5</v>
      </c>
      <c r="E202" s="29">
        <f>VLOOKUP(C202,'[1]Liste der'!$A$16:$B$41,2,0)</f>
        <v>35</v>
      </c>
      <c r="F202" s="29">
        <f t="shared" si="21"/>
        <v>8820</v>
      </c>
      <c r="G202" s="44">
        <v>1.5</v>
      </c>
      <c r="H202" s="44">
        <f>SUM('w2-1'!I177/168+'w2-2'!I177/168+'w2-3'!I177/168+'w2-4'!I177/168+'w2-5'!I177/168+'w2-6'!I177/168)</f>
        <v>0</v>
      </c>
      <c r="I202" s="44"/>
      <c r="J202" s="44"/>
      <c r="K202" s="44"/>
    </row>
    <row r="203" spans="1:11" x14ac:dyDescent="0.25">
      <c r="A203" s="18">
        <v>9</v>
      </c>
      <c r="B203" s="19" t="s">
        <v>586</v>
      </c>
      <c r="C203" s="19" t="s">
        <v>253</v>
      </c>
      <c r="D203" s="28">
        <f t="shared" si="22"/>
        <v>1.5</v>
      </c>
      <c r="E203" s="29">
        <f>VLOOKUP(C203,'[1]Liste der'!$A$16:$B$41,2,0)</f>
        <v>35</v>
      </c>
      <c r="F203" s="29">
        <f t="shared" si="21"/>
        <v>8820</v>
      </c>
      <c r="G203" s="44">
        <v>1.5</v>
      </c>
      <c r="H203" s="44">
        <f>SUM('w2-1'!I178/168+'w2-2'!I178/168+'w2-3'!I178/168+'w2-4'!I178/168+'w2-5'!I178/168+'w2-6'!I178/168)</f>
        <v>0</v>
      </c>
      <c r="I203" s="44"/>
      <c r="J203" s="44"/>
      <c r="K203" s="44"/>
    </row>
    <row r="204" spans="1:11" x14ac:dyDescent="0.25">
      <c r="A204" s="116"/>
      <c r="B204" s="118"/>
      <c r="C204" s="118"/>
      <c r="D204" s="118"/>
      <c r="E204" s="116" t="s">
        <v>246</v>
      </c>
      <c r="F204" s="117">
        <f>SUM(F195:F203)</f>
        <v>171360</v>
      </c>
      <c r="G204" s="117">
        <f>ROUND(168*SUMPRODUCT(E195:E203,G195:G203),0)</f>
        <v>171360</v>
      </c>
      <c r="H204" s="117">
        <f>ROUND(168*SUMPRODUCT(E202:E203,H202:H203),0)</f>
        <v>0</v>
      </c>
      <c r="I204" s="117">
        <f>ROUND(168*SUMPRODUCT(E195:E203,I195:I203),0)</f>
        <v>0</v>
      </c>
      <c r="J204" s="117">
        <f>ROUND(168*SUMPRODUCT(E202:E203,J202:J203),0)</f>
        <v>0</v>
      </c>
      <c r="K204" s="117">
        <f>ROUND(168*SUMPRODUCT(E202:E203,K202:K203),0)</f>
        <v>0</v>
      </c>
    </row>
    <row r="206" spans="1:11" x14ac:dyDescent="0.25">
      <c r="A206" s="75"/>
      <c r="B206" s="19">
        <v>0</v>
      </c>
      <c r="G206" s="177" t="s">
        <v>227</v>
      </c>
      <c r="H206" s="177"/>
      <c r="I206" s="177"/>
      <c r="J206" s="177"/>
      <c r="K206" s="177"/>
    </row>
    <row r="207" spans="1:11" ht="31.5" x14ac:dyDescent="0.25">
      <c r="A207" s="113" t="s">
        <v>606</v>
      </c>
      <c r="B207" s="111" t="s">
        <v>228</v>
      </c>
      <c r="C207" s="111" t="s">
        <v>229</v>
      </c>
      <c r="D207" s="111" t="s">
        <v>227</v>
      </c>
      <c r="E207" s="112" t="s">
        <v>230</v>
      </c>
      <c r="F207" s="112" t="s">
        <v>231</v>
      </c>
      <c r="G207" s="112" t="s">
        <v>232</v>
      </c>
      <c r="H207" s="113" t="s">
        <v>233</v>
      </c>
      <c r="I207" s="113" t="s">
        <v>234</v>
      </c>
      <c r="J207" s="113" t="s">
        <v>235</v>
      </c>
      <c r="K207" s="113" t="s">
        <v>236</v>
      </c>
    </row>
    <row r="208" spans="1:11" x14ac:dyDescent="0.25">
      <c r="A208" s="56">
        <v>1</v>
      </c>
      <c r="B208" s="57" t="s">
        <v>587</v>
      </c>
      <c r="C208" s="19" t="s">
        <v>249</v>
      </c>
      <c r="D208" s="28">
        <f>SUM(G208:K208)</f>
        <v>4</v>
      </c>
      <c r="E208" s="29">
        <f>VLOOKUP(C208,'[1]Liste der'!$A$16:$B$41,2,0)</f>
        <v>25</v>
      </c>
      <c r="F208" s="29">
        <f>168*E208*D208</f>
        <v>16800</v>
      </c>
      <c r="G208" s="44">
        <v>4</v>
      </c>
      <c r="H208" s="44"/>
      <c r="I208" s="44"/>
      <c r="J208" s="44"/>
      <c r="K208" s="44"/>
    </row>
    <row r="209" spans="1:13" x14ac:dyDescent="0.25">
      <c r="A209" s="56">
        <v>2</v>
      </c>
      <c r="B209" s="57" t="s">
        <v>588</v>
      </c>
      <c r="C209" s="19" t="s">
        <v>262</v>
      </c>
      <c r="D209" s="28">
        <f>SUM(G209:K209)</f>
        <v>3.5</v>
      </c>
      <c r="E209" s="29">
        <f>VLOOKUP(C209,'[1]Liste der'!$A$16:$B$41,2,0)</f>
        <v>25</v>
      </c>
      <c r="F209" s="29">
        <f>168*E209*D209</f>
        <v>14700</v>
      </c>
      <c r="G209" s="44">
        <v>3.5</v>
      </c>
      <c r="H209" s="44"/>
      <c r="I209" s="44"/>
      <c r="J209" s="44"/>
      <c r="K209" s="44"/>
    </row>
    <row r="210" spans="1:13" x14ac:dyDescent="0.25">
      <c r="A210" s="116"/>
      <c r="B210" s="118"/>
      <c r="C210" s="118"/>
      <c r="D210" s="118"/>
      <c r="E210" s="116" t="s">
        <v>246</v>
      </c>
      <c r="F210" s="117">
        <f>SUM(F208:F209)</f>
        <v>31500</v>
      </c>
      <c r="G210" s="117">
        <f>ROUND(168*SUMPRODUCT(E208:E209,G208:G209),0)</f>
        <v>31500</v>
      </c>
      <c r="H210" s="117">
        <f>ROUND(168*SUMPRODUCT(F208:F209,H208:H209),0)</f>
        <v>0</v>
      </c>
      <c r="I210" s="117">
        <f>ROUND(168*SUMPRODUCT(G208:G209,I208:I209),0)</f>
        <v>0</v>
      </c>
      <c r="J210" s="117">
        <f>ROUND(168*SUMPRODUCT(H208:H209,J208:J209),0)</f>
        <v>0</v>
      </c>
      <c r="K210" s="117">
        <f>ROUND(168*SUMPRODUCT(I208:I209,K208:K209),0)</f>
        <v>0</v>
      </c>
    </row>
    <row r="211" spans="1:13" x14ac:dyDescent="0.25">
      <c r="B211" s="58"/>
    </row>
    <row r="212" spans="1:13" x14ac:dyDescent="0.25">
      <c r="A212" s="75"/>
      <c r="B212" s="58">
        <v>0</v>
      </c>
      <c r="G212" s="177" t="s">
        <v>227</v>
      </c>
      <c r="H212" s="177"/>
      <c r="I212" s="177"/>
      <c r="J212" s="177"/>
      <c r="K212" s="177"/>
    </row>
    <row r="213" spans="1:13" ht="31.5" x14ac:dyDescent="0.25">
      <c r="A213" s="110" t="s">
        <v>607</v>
      </c>
      <c r="B213" s="111" t="s">
        <v>228</v>
      </c>
      <c r="C213" s="111" t="s">
        <v>229</v>
      </c>
      <c r="D213" s="111" t="s">
        <v>227</v>
      </c>
      <c r="E213" s="112" t="s">
        <v>230</v>
      </c>
      <c r="F213" s="112" t="s">
        <v>231</v>
      </c>
      <c r="G213" s="112" t="s">
        <v>232</v>
      </c>
      <c r="H213" s="113" t="s">
        <v>233</v>
      </c>
      <c r="I213" s="113" t="s">
        <v>234</v>
      </c>
      <c r="J213" s="113" t="s">
        <v>235</v>
      </c>
      <c r="K213" s="113" t="s">
        <v>236</v>
      </c>
    </row>
    <row r="214" spans="1:13" x14ac:dyDescent="0.25">
      <c r="A214" s="18">
        <v>1</v>
      </c>
      <c r="B214" s="59" t="s">
        <v>589</v>
      </c>
      <c r="C214" s="36" t="s">
        <v>247</v>
      </c>
      <c r="D214" s="37">
        <f>SUM(G214:K214)</f>
        <v>9</v>
      </c>
      <c r="E214" s="29">
        <f>VLOOKUP(C214,'[1]Liste der'!$A$16:$B$41,2,0)</f>
        <v>50</v>
      </c>
      <c r="F214" s="29">
        <f>168*E214*D214</f>
        <v>75600</v>
      </c>
      <c r="G214" s="44">
        <v>9</v>
      </c>
      <c r="H214" s="44"/>
      <c r="I214" s="44"/>
      <c r="J214" s="44"/>
      <c r="K214" s="44"/>
      <c r="M214" s="22">
        <v>15.333476792686996</v>
      </c>
    </row>
    <row r="215" spans="1:13" x14ac:dyDescent="0.25">
      <c r="A215" s="18">
        <v>2</v>
      </c>
      <c r="B215" s="59" t="s">
        <v>590</v>
      </c>
      <c r="C215" s="36" t="s">
        <v>249</v>
      </c>
      <c r="D215" s="37">
        <f>SUM(G215:K215)</f>
        <v>36</v>
      </c>
      <c r="E215" s="29">
        <f>VLOOKUP(C215,'[1]Liste der'!$A$16:$B$41,2,0)</f>
        <v>25</v>
      </c>
      <c r="F215" s="29">
        <f>168*E215*D215</f>
        <v>151200</v>
      </c>
      <c r="G215" s="44">
        <v>36</v>
      </c>
      <c r="H215" s="44"/>
      <c r="I215" s="44"/>
      <c r="J215" s="44"/>
      <c r="K215" s="44"/>
      <c r="M215" s="22">
        <f>M214-M217</f>
        <v>14.843858816951716</v>
      </c>
    </row>
    <row r="216" spans="1:13" x14ac:dyDescent="0.25">
      <c r="A216" s="116"/>
      <c r="B216" s="118"/>
      <c r="C216" s="118"/>
      <c r="D216" s="118"/>
      <c r="E216" s="116" t="s">
        <v>246</v>
      </c>
      <c r="F216" s="117">
        <f>SUM(F214:F215)</f>
        <v>226800</v>
      </c>
      <c r="G216" s="117">
        <f>ROUND(168*SUMPRODUCT(E214:E215,G214:G215),0)</f>
        <v>226800</v>
      </c>
      <c r="H216" s="117">
        <f>ROUND(168*SUMPRODUCT(F214:F215,H214:H215),0)</f>
        <v>0</v>
      </c>
      <c r="I216" s="117">
        <f>ROUND(168*SUMPRODUCT(G214:G215,I214:I215),0)</f>
        <v>0</v>
      </c>
      <c r="J216" s="117">
        <f>ROUND(168*SUMPRODUCT(H214:H215,J214:J215),0)</f>
        <v>0</v>
      </c>
      <c r="K216" s="117">
        <f>ROUND(168*SUMPRODUCT(I214:I215,K214:K215),0)</f>
        <v>0</v>
      </c>
      <c r="M216" s="31">
        <f>D221-M217</f>
        <v>14.843858816951716</v>
      </c>
    </row>
    <row r="217" spans="1:13" x14ac:dyDescent="0.25">
      <c r="M217" s="22">
        <f>M220/M218</f>
        <v>0.48961797573527949</v>
      </c>
    </row>
    <row r="218" spans="1:13" x14ac:dyDescent="0.25">
      <c r="A218" s="75" t="s">
        <v>608</v>
      </c>
      <c r="B218" s="19">
        <v>0</v>
      </c>
      <c r="G218" s="177" t="s">
        <v>227</v>
      </c>
      <c r="H218" s="177"/>
      <c r="I218" s="177"/>
      <c r="J218" s="177"/>
      <c r="K218" s="177"/>
      <c r="M218" s="22">
        <f>15*168*E151</f>
        <v>12434.183999999999</v>
      </c>
    </row>
    <row r="219" spans="1:13" ht="31.5" x14ac:dyDescent="0.25">
      <c r="B219" s="25" t="s">
        <v>228</v>
      </c>
      <c r="C219" s="25" t="s">
        <v>229</v>
      </c>
      <c r="D219" s="25" t="s">
        <v>227</v>
      </c>
      <c r="E219" s="26" t="s">
        <v>230</v>
      </c>
      <c r="F219" s="26" t="s">
        <v>231</v>
      </c>
      <c r="G219" s="26" t="s">
        <v>232</v>
      </c>
      <c r="H219" s="75" t="s">
        <v>233</v>
      </c>
      <c r="I219" s="75" t="s">
        <v>234</v>
      </c>
      <c r="J219" s="75" t="s">
        <v>235</v>
      </c>
      <c r="K219" s="75" t="s">
        <v>236</v>
      </c>
    </row>
    <row r="220" spans="1:13" x14ac:dyDescent="0.25">
      <c r="A220" s="18">
        <v>1</v>
      </c>
      <c r="B220" s="19" t="s">
        <v>591</v>
      </c>
      <c r="C220" s="19" t="s">
        <v>248</v>
      </c>
      <c r="D220" s="28">
        <f>SUM(G220:K220)</f>
        <v>0.5</v>
      </c>
      <c r="E220" s="29">
        <f>VLOOKUP(C220,'[1]Liste der'!$A$16:$B$41,2,0)</f>
        <v>50</v>
      </c>
      <c r="F220" s="29">
        <f>168*E220*D220</f>
        <v>4200</v>
      </c>
      <c r="G220" s="28">
        <v>0.5</v>
      </c>
      <c r="H220" s="44"/>
      <c r="I220" s="44"/>
      <c r="J220" s="44"/>
      <c r="K220" s="44"/>
      <c r="M220" s="22">
        <v>6088</v>
      </c>
    </row>
    <row r="221" spans="1:13" x14ac:dyDescent="0.25">
      <c r="A221" s="18">
        <v>2</v>
      </c>
      <c r="B221" s="19" t="s">
        <v>592</v>
      </c>
      <c r="C221" s="19" t="s">
        <v>254</v>
      </c>
      <c r="D221" s="28">
        <f t="shared" ref="D221:D222" si="23">SUM(G221:K221)</f>
        <v>15.333476792686996</v>
      </c>
      <c r="E221" s="29">
        <f>VLOOKUP(C221,'[1]Liste der'!$A$16:$B$41,2,0)</f>
        <v>15</v>
      </c>
      <c r="F221" s="29">
        <f>168*E221*D221</f>
        <v>38640.361517571233</v>
      </c>
      <c r="G221" s="28">
        <v>14.843858816951716</v>
      </c>
      <c r="H221" s="44"/>
      <c r="I221" s="44">
        <v>0.48961797573527949</v>
      </c>
      <c r="J221" s="44"/>
      <c r="K221" s="44"/>
      <c r="M221" s="22">
        <f>M220/E151</f>
        <v>1233.8372988529043</v>
      </c>
    </row>
    <row r="222" spans="1:13" x14ac:dyDescent="0.25">
      <c r="A222" s="18">
        <v>3</v>
      </c>
      <c r="B222" s="19" t="s">
        <v>593</v>
      </c>
      <c r="C222" s="19" t="s">
        <v>249</v>
      </c>
      <c r="D222" s="28">
        <f t="shared" si="23"/>
        <v>15.5</v>
      </c>
      <c r="E222" s="29">
        <f>VLOOKUP(C222,'[1]Liste der'!$A$16:$B$41,2,0)</f>
        <v>25</v>
      </c>
      <c r="F222" s="29">
        <f>168*E222*D222</f>
        <v>65100</v>
      </c>
      <c r="G222" s="28">
        <v>15.5</v>
      </c>
      <c r="H222" s="44"/>
      <c r="I222" s="44"/>
      <c r="J222" s="44"/>
      <c r="K222" s="44"/>
    </row>
    <row r="223" spans="1:13" x14ac:dyDescent="0.25">
      <c r="A223" s="116"/>
      <c r="B223" s="118"/>
      <c r="C223" s="118"/>
      <c r="D223" s="118"/>
      <c r="E223" s="116" t="s">
        <v>246</v>
      </c>
      <c r="F223" s="117">
        <f>SUM(F220:F222)</f>
        <v>107940.36151757123</v>
      </c>
      <c r="G223" s="117">
        <f>F223-I223</f>
        <v>106706.36151757123</v>
      </c>
      <c r="H223" s="117">
        <f t="shared" ref="H223:K223" si="24">ROUND(168*SUMPRODUCT(F220:F222,H220:H222),0)</f>
        <v>0</v>
      </c>
      <c r="I223" s="117">
        <f>ROUND(168*SUMPRODUCT(E220:E222,I220:I222),0)</f>
        <v>1234</v>
      </c>
      <c r="J223" s="117">
        <f t="shared" si="24"/>
        <v>0</v>
      </c>
      <c r="K223" s="117">
        <f t="shared" si="24"/>
        <v>0</v>
      </c>
    </row>
    <row r="224" spans="1:13" x14ac:dyDescent="0.25">
      <c r="F224" s="21"/>
    </row>
    <row r="225" spans="1:18" x14ac:dyDescent="0.25">
      <c r="A225" s="75" t="s">
        <v>609</v>
      </c>
      <c r="B225" s="19">
        <v>0</v>
      </c>
      <c r="G225" s="177" t="s">
        <v>227</v>
      </c>
      <c r="H225" s="177"/>
      <c r="I225" s="177"/>
      <c r="J225" s="177"/>
      <c r="K225" s="177"/>
    </row>
    <row r="226" spans="1:18" ht="31.5" x14ac:dyDescent="0.25">
      <c r="A226" s="110"/>
      <c r="B226" s="111" t="s">
        <v>228</v>
      </c>
      <c r="C226" s="111" t="s">
        <v>229</v>
      </c>
      <c r="D226" s="111" t="s">
        <v>227</v>
      </c>
      <c r="E226" s="112" t="s">
        <v>230</v>
      </c>
      <c r="F226" s="112" t="s">
        <v>231</v>
      </c>
      <c r="G226" s="112" t="s">
        <v>232</v>
      </c>
      <c r="H226" s="113" t="s">
        <v>233</v>
      </c>
      <c r="I226" s="113" t="s">
        <v>234</v>
      </c>
      <c r="J226" s="113" t="s">
        <v>235</v>
      </c>
      <c r="K226" s="113" t="s">
        <v>236</v>
      </c>
    </row>
    <row r="227" spans="1:18" x14ac:dyDescent="0.25">
      <c r="A227" s="18">
        <v>1</v>
      </c>
      <c r="B227" s="119" t="s">
        <v>594</v>
      </c>
      <c r="C227" s="19" t="s">
        <v>248</v>
      </c>
      <c r="D227" s="28">
        <f>SUM(G227:K227)</f>
        <v>2</v>
      </c>
      <c r="E227" s="29">
        <f>VLOOKUP(C227,'[1]Liste der'!$A$16:$B$41,2,0)</f>
        <v>50</v>
      </c>
      <c r="F227" s="29">
        <f t="shared" ref="F227:F235" si="25">168*E227*D227</f>
        <v>16800</v>
      </c>
      <c r="G227" s="44"/>
      <c r="H227" s="28">
        <f>SUM('w2-1'!I186/168+'w2-2'!I186/168+'w2-3'!I186/168+'w2-4'!I186/168+'w2-5'!I186/168+'w2-6'!I186/168)</f>
        <v>2</v>
      </c>
      <c r="I227" s="44"/>
      <c r="J227" s="44"/>
      <c r="K227" s="44"/>
      <c r="L227" s="22">
        <v>2</v>
      </c>
      <c r="M227" s="22">
        <f>168*H227</f>
        <v>336</v>
      </c>
      <c r="N227" s="19">
        <f>(-H227+L227)*168</f>
        <v>0</v>
      </c>
      <c r="P227" s="19">
        <f>32-P228</f>
        <v>30.071428571428573</v>
      </c>
    </row>
    <row r="228" spans="1:18" x14ac:dyDescent="0.25">
      <c r="A228" s="18">
        <v>2</v>
      </c>
      <c r="B228" s="119" t="s">
        <v>595</v>
      </c>
      <c r="C228" s="19" t="s">
        <v>249</v>
      </c>
      <c r="D228" s="28">
        <f t="shared" ref="D228:D235" si="26">SUM(G228:K228)</f>
        <v>32</v>
      </c>
      <c r="E228" s="29">
        <f>VLOOKUP(C228,'[1]Liste der'!$A$16:$B$41,2,0)</f>
        <v>25</v>
      </c>
      <c r="F228" s="29">
        <f t="shared" si="25"/>
        <v>134400</v>
      </c>
      <c r="G228" s="44">
        <v>1.9285714285714286</v>
      </c>
      <c r="H228" s="28">
        <f>SUM('w2-1'!I187/168+'w2-2'!I187/168+'w2-3'!I187/168+'w2-4'!I187/168+'w2-5'!I187/168+'w2-6'!I187/168)</f>
        <v>30.071428571428573</v>
      </c>
      <c r="I228" s="44"/>
      <c r="J228" s="44"/>
      <c r="K228" s="44"/>
      <c r="L228" s="22">
        <v>30.071126018402172</v>
      </c>
      <c r="M228" s="22">
        <f t="shared" ref="M228:M235" si="27">168*H228</f>
        <v>5052</v>
      </c>
      <c r="N228" s="19">
        <f t="shared" ref="N228:N235" si="28">(-H228+L228)*168</f>
        <v>-5.0828908435391895E-2</v>
      </c>
      <c r="P228" s="19">
        <f>324/168</f>
        <v>1.9285714285714286</v>
      </c>
      <c r="R228" s="19">
        <f>168*G228*E228</f>
        <v>8100</v>
      </c>
    </row>
    <row r="229" spans="1:18" x14ac:dyDescent="0.25">
      <c r="A229" s="18">
        <v>3</v>
      </c>
      <c r="B229" s="119" t="s">
        <v>596</v>
      </c>
      <c r="C229" s="19" t="s">
        <v>250</v>
      </c>
      <c r="D229" s="28">
        <f t="shared" si="26"/>
        <v>32</v>
      </c>
      <c r="E229" s="29">
        <f>VLOOKUP(C229,'[1]Liste der'!$A$16:$B$41,2,0)</f>
        <v>25</v>
      </c>
      <c r="F229" s="29">
        <f t="shared" si="25"/>
        <v>134400</v>
      </c>
      <c r="G229" s="44"/>
      <c r="H229" s="28">
        <f>SUM('w2-1'!I188/168+'w2-2'!I188/168+'w2-3'!I188/168+'w2-4'!I188/168+'w2-5'!I188/168+'w2-6'!I188/168)</f>
        <v>32</v>
      </c>
      <c r="I229" s="44"/>
      <c r="J229" s="44"/>
      <c r="K229" s="44"/>
      <c r="L229" s="22">
        <v>32</v>
      </c>
      <c r="M229" s="22">
        <f t="shared" si="27"/>
        <v>5376</v>
      </c>
      <c r="N229" s="19">
        <f t="shared" si="28"/>
        <v>0</v>
      </c>
    </row>
    <row r="230" spans="1:18" x14ac:dyDescent="0.25">
      <c r="A230" s="18">
        <v>4</v>
      </c>
      <c r="B230" s="119" t="s">
        <v>597</v>
      </c>
      <c r="C230" s="19" t="s">
        <v>255</v>
      </c>
      <c r="D230" s="28">
        <f t="shared" si="26"/>
        <v>32</v>
      </c>
      <c r="E230" s="29">
        <f>VLOOKUP(C230,'[1]Liste der'!$A$16:$B$41,2,0)</f>
        <v>35</v>
      </c>
      <c r="F230" s="29">
        <f t="shared" si="25"/>
        <v>188160</v>
      </c>
      <c r="G230" s="44"/>
      <c r="H230" s="28">
        <f>SUM('w2-1'!I189/168+'w2-2'!I189/168+'w2-3'!I189/168+'w2-4'!I189/168+'w2-5'!I189/168+'w2-6'!I189/168)</f>
        <v>32</v>
      </c>
      <c r="I230" s="44"/>
      <c r="J230" s="44"/>
      <c r="K230" s="44"/>
      <c r="L230" s="22">
        <v>32</v>
      </c>
      <c r="M230" s="22">
        <f t="shared" si="27"/>
        <v>5376</v>
      </c>
      <c r="N230" s="19">
        <f t="shared" si="28"/>
        <v>0</v>
      </c>
    </row>
    <row r="231" spans="1:18" x14ac:dyDescent="0.25">
      <c r="A231" s="18">
        <v>5</v>
      </c>
      <c r="B231" s="119" t="s">
        <v>598</v>
      </c>
      <c r="C231" s="19" t="s">
        <v>258</v>
      </c>
      <c r="D231" s="28">
        <f t="shared" si="26"/>
        <v>32</v>
      </c>
      <c r="E231" s="29">
        <f>VLOOKUP(C231,'[1]Liste der'!$A$16:$B$41,2,0)</f>
        <v>15</v>
      </c>
      <c r="F231" s="29">
        <f t="shared" si="25"/>
        <v>80640</v>
      </c>
      <c r="G231" s="44"/>
      <c r="H231" s="28">
        <f>SUM('w2-1'!I190/168+'w2-2'!I190/168+'w2-3'!I190/168+'w2-4'!I190/168+'w2-5'!I190/168+'w2-6'!I190/168)</f>
        <v>32</v>
      </c>
      <c r="I231" s="44"/>
      <c r="J231" s="44"/>
      <c r="K231" s="44"/>
      <c r="L231" s="22">
        <v>32</v>
      </c>
      <c r="M231" s="22">
        <f t="shared" si="27"/>
        <v>5376</v>
      </c>
      <c r="N231" s="19">
        <f t="shared" si="28"/>
        <v>0</v>
      </c>
    </row>
    <row r="232" spans="1:18" x14ac:dyDescent="0.25">
      <c r="A232" s="18">
        <v>6</v>
      </c>
      <c r="B232" s="119" t="s">
        <v>599</v>
      </c>
      <c r="C232" s="19" t="s">
        <v>256</v>
      </c>
      <c r="D232" s="28">
        <f t="shared" si="26"/>
        <v>30</v>
      </c>
      <c r="E232" s="29">
        <f>VLOOKUP(C232,'[1]Liste der'!$A$16:$B$41,2,0)</f>
        <v>35</v>
      </c>
      <c r="F232" s="29">
        <f t="shared" si="25"/>
        <v>176400</v>
      </c>
      <c r="G232" s="44"/>
      <c r="H232" s="28">
        <f>SUM('w2-1'!I191/168+'w2-2'!I191/168+'w2-3'!I191/168+'w2-4'!I191/168+'w2-5'!I191/168+'w2-6'!I191/168)</f>
        <v>30</v>
      </c>
      <c r="I232" s="44"/>
      <c r="J232" s="44"/>
      <c r="K232" s="44"/>
      <c r="L232" s="22">
        <v>30</v>
      </c>
      <c r="M232" s="22">
        <f t="shared" si="27"/>
        <v>5040</v>
      </c>
      <c r="N232" s="19">
        <f t="shared" si="28"/>
        <v>0</v>
      </c>
    </row>
    <row r="233" spans="1:18" x14ac:dyDescent="0.25">
      <c r="A233" s="18">
        <v>7</v>
      </c>
      <c r="B233" s="119" t="s">
        <v>600</v>
      </c>
      <c r="C233" s="19" t="s">
        <v>248</v>
      </c>
      <c r="D233" s="28">
        <f t="shared" si="26"/>
        <v>10</v>
      </c>
      <c r="E233" s="29">
        <f>VLOOKUP(C233,'[1]Liste der'!$A$16:$B$41,2,0)</f>
        <v>50</v>
      </c>
      <c r="F233" s="29">
        <f t="shared" si="25"/>
        <v>84000</v>
      </c>
      <c r="G233" s="44"/>
      <c r="H233" s="28">
        <f>SUM('w2-1'!I192/168+'w2-2'!I192/168+'w2-3'!I192/168+'w2-4'!I192/168+'w2-5'!I192/168+'w2-6'!I192/168)</f>
        <v>10</v>
      </c>
      <c r="I233" s="44"/>
      <c r="J233" s="44"/>
      <c r="K233" s="44"/>
      <c r="L233" s="22">
        <v>10</v>
      </c>
      <c r="M233" s="22">
        <f t="shared" si="27"/>
        <v>1680</v>
      </c>
      <c r="N233" s="19">
        <f t="shared" si="28"/>
        <v>0</v>
      </c>
      <c r="O233" s="19">
        <f>N233/168</f>
        <v>0</v>
      </c>
    </row>
    <row r="234" spans="1:18" x14ac:dyDescent="0.25">
      <c r="A234" s="18">
        <v>8</v>
      </c>
      <c r="B234" s="119" t="s">
        <v>601</v>
      </c>
      <c r="C234" s="19" t="s">
        <v>250</v>
      </c>
      <c r="D234" s="28">
        <f t="shared" si="26"/>
        <v>9</v>
      </c>
      <c r="E234" s="29">
        <f>VLOOKUP(C234,'[1]Liste der'!$A$16:$B$41,2,0)</f>
        <v>25</v>
      </c>
      <c r="F234" s="29">
        <f t="shared" si="25"/>
        <v>37800</v>
      </c>
      <c r="G234" s="44"/>
      <c r="H234" s="28">
        <f>SUM('w2-1'!I193/168+'w2-2'!I193/168+'w2-3'!I193/168+'w2-4'!I193/168+'w2-5'!I193/168+'w2-6'!I193/168)</f>
        <v>9</v>
      </c>
      <c r="I234" s="44"/>
      <c r="J234" s="44"/>
      <c r="K234" s="44"/>
      <c r="L234" s="22">
        <v>9</v>
      </c>
      <c r="M234" s="22">
        <f t="shared" si="27"/>
        <v>1512</v>
      </c>
      <c r="N234" s="19">
        <f t="shared" si="28"/>
        <v>0</v>
      </c>
    </row>
    <row r="235" spans="1:18" x14ac:dyDescent="0.25">
      <c r="A235" s="18">
        <v>10</v>
      </c>
      <c r="B235" s="119" t="s">
        <v>619</v>
      </c>
      <c r="C235" s="19" t="s">
        <v>250</v>
      </c>
      <c r="D235" s="28">
        <f t="shared" si="26"/>
        <v>36</v>
      </c>
      <c r="E235" s="29">
        <f>VLOOKUP(C235,'[1]Liste der'!$A$16:$B$41,2,0)</f>
        <v>25</v>
      </c>
      <c r="F235" s="29">
        <f t="shared" si="25"/>
        <v>151200</v>
      </c>
      <c r="G235" s="44"/>
      <c r="H235" s="28">
        <f>SUM('w2-1'!I194/168+'w2-2'!I194/168+'w2-3'!I194/168+'w2-4'!I194/168+'w2-5'!I194/168+'w2-6'!I194/168)</f>
        <v>36</v>
      </c>
      <c r="I235" s="44"/>
      <c r="J235" s="44"/>
      <c r="K235" s="44"/>
      <c r="L235" s="22">
        <v>36</v>
      </c>
      <c r="M235" s="22">
        <f t="shared" si="27"/>
        <v>6048</v>
      </c>
      <c r="N235" s="19">
        <f t="shared" si="28"/>
        <v>0</v>
      </c>
    </row>
    <row r="236" spans="1:18" x14ac:dyDescent="0.25">
      <c r="A236" s="116"/>
      <c r="B236" s="118"/>
      <c r="C236" s="118"/>
      <c r="D236" s="120">
        <f>SUM(D227:D235)</f>
        <v>215</v>
      </c>
      <c r="E236" s="116" t="s">
        <v>246</v>
      </c>
      <c r="F236" s="117">
        <f>SUM(F227:F235)</f>
        <v>1003800</v>
      </c>
      <c r="G236" s="117">
        <f>ROUND(168*SUMPRODUCT(E227:E235,G227:G235),0)</f>
        <v>8100</v>
      </c>
      <c r="H236" s="117">
        <f>ROUND(168*SUMPRODUCT(E227:E235,H227:H235),0)</f>
        <v>995700</v>
      </c>
      <c r="I236" s="117">
        <f>ROUND(168*SUMPRODUCT(G227:G235,I227:I235),0)</f>
        <v>0</v>
      </c>
      <c r="J236" s="117">
        <f>ROUND(168*SUMPRODUCT(H227:H235,J227:J235),0)</f>
        <v>0</v>
      </c>
      <c r="K236" s="117">
        <f>ROUND(168*SUMPRODUCT(I227:I235,K227:K235),0)</f>
        <v>0</v>
      </c>
    </row>
    <row r="238" spans="1:18" x14ac:dyDescent="0.25">
      <c r="F238" s="18">
        <f>F236*'w2-1'!D1</f>
        <v>4952949.96</v>
      </c>
    </row>
    <row r="239" spans="1:18" x14ac:dyDescent="0.25">
      <c r="F239" s="21">
        <f>SUM(F10:F23,F30:F97,F102:F117,F154:F170,F227:F235)</f>
        <v>2148674.6000008481</v>
      </c>
    </row>
  </sheetData>
  <autoFilter ref="H1:H236"/>
  <mergeCells count="11">
    <mergeCell ref="G180:K180"/>
    <mergeCell ref="G2:K2"/>
    <mergeCell ref="G28:K28"/>
    <mergeCell ref="G100:K100"/>
    <mergeCell ref="G123:K123"/>
    <mergeCell ref="G151:K151"/>
    <mergeCell ref="G193:K193"/>
    <mergeCell ref="G206:K206"/>
    <mergeCell ref="G212:K212"/>
    <mergeCell ref="G218:K218"/>
    <mergeCell ref="G225:K225"/>
  </mergeCells>
  <conditionalFormatting sqref="G208:K209 G214:K215 H220:K222 G227:G235 I227:K235 B102:C120 G4:K25 G102:K120 C4:C25 B220:C222 B227:C235">
    <cfRule type="containsBlanks" dxfId="94" priority="95">
      <formula>LEN(TRIM(B4))=0</formula>
    </cfRule>
  </conditionalFormatting>
  <conditionalFormatting sqref="B30:C30">
    <cfRule type="containsBlanks" dxfId="93" priority="54">
      <formula>LEN(TRIM(B30))=0</formula>
    </cfRule>
  </conditionalFormatting>
  <conditionalFormatting sqref="B95:C97">
    <cfRule type="containsBlanks" dxfId="92" priority="55">
      <formula>LEN(TRIM(B95))=0</formula>
    </cfRule>
  </conditionalFormatting>
  <conditionalFormatting sqref="B88:C88 B89:B94">
    <cfRule type="containsBlanks" dxfId="91" priority="56">
      <formula>LEN(TRIM(B88))=0</formula>
    </cfRule>
  </conditionalFormatting>
  <conditionalFormatting sqref="B81 B82:C87">
    <cfRule type="containsBlanks" dxfId="90" priority="57">
      <formula>LEN(TRIM(B81))=0</formula>
    </cfRule>
  </conditionalFormatting>
  <conditionalFormatting sqref="B80">
    <cfRule type="containsBlanks" dxfId="89" priority="58">
      <formula>LEN(TRIM(B80))=0</formula>
    </cfRule>
  </conditionalFormatting>
  <conditionalFormatting sqref="B73:B79 C79">
    <cfRule type="containsBlanks" dxfId="88" priority="59">
      <formula>LEN(TRIM(B73))=0</formula>
    </cfRule>
  </conditionalFormatting>
  <conditionalFormatting sqref="B66:B72">
    <cfRule type="containsBlanks" dxfId="87" priority="60">
      <formula>LEN(TRIM(B66))=0</formula>
    </cfRule>
  </conditionalFormatting>
  <conditionalFormatting sqref="B59:B60 B61:C61 B62:B64 B65:C65">
    <cfRule type="containsBlanks" dxfId="86" priority="61">
      <formula>LEN(TRIM(B59))=0</formula>
    </cfRule>
  </conditionalFormatting>
  <conditionalFormatting sqref="B52 B53:C53 B54 B55:C57 B58">
    <cfRule type="containsBlanks" dxfId="85" priority="62">
      <formula>LEN(TRIM(B52))=0</formula>
    </cfRule>
  </conditionalFormatting>
  <conditionalFormatting sqref="B45:C45 B46 B47:C47 B48:B49 B50:C50 B51">
    <cfRule type="containsBlanks" dxfId="84" priority="63">
      <formula>LEN(TRIM(B45))=0</formula>
    </cfRule>
  </conditionalFormatting>
  <conditionalFormatting sqref="B38:C39 B40:B42 B43:C43 B44">
    <cfRule type="containsBlanks" dxfId="83" priority="64">
      <formula>LEN(TRIM(B38))=0</formula>
    </cfRule>
  </conditionalFormatting>
  <conditionalFormatting sqref="B31:C37">
    <cfRule type="containsBlanks" dxfId="82" priority="65">
      <formula>LEN(TRIM(B31))=0</formula>
    </cfRule>
  </conditionalFormatting>
  <conditionalFormatting sqref="C40">
    <cfRule type="containsBlanks" dxfId="81" priority="66">
      <formula>LEN(TRIM(C40))=0</formula>
    </cfRule>
  </conditionalFormatting>
  <conditionalFormatting sqref="C41">
    <cfRule type="containsBlanks" dxfId="80" priority="67">
      <formula>LEN(TRIM(C41))=0</formula>
    </cfRule>
  </conditionalFormatting>
  <conditionalFormatting sqref="C42">
    <cfRule type="containsBlanks" dxfId="79" priority="68">
      <formula>LEN(TRIM(C42))=0</formula>
    </cfRule>
  </conditionalFormatting>
  <conditionalFormatting sqref="C44">
    <cfRule type="containsBlanks" dxfId="78" priority="69">
      <formula>LEN(TRIM(C44))=0</formula>
    </cfRule>
  </conditionalFormatting>
  <conditionalFormatting sqref="C58">
    <cfRule type="containsBlanks" dxfId="77" priority="70">
      <formula>LEN(TRIM(C58))=0</formula>
    </cfRule>
  </conditionalFormatting>
  <conditionalFormatting sqref="C59">
    <cfRule type="containsBlanks" dxfId="76" priority="71">
      <formula>LEN(TRIM(C59))=0</formula>
    </cfRule>
  </conditionalFormatting>
  <conditionalFormatting sqref="C60">
    <cfRule type="containsBlanks" dxfId="75" priority="72">
      <formula>LEN(TRIM(C60))=0</formula>
    </cfRule>
  </conditionalFormatting>
  <conditionalFormatting sqref="C46">
    <cfRule type="containsBlanks" dxfId="74" priority="73">
      <formula>LEN(TRIM(C46))=0</formula>
    </cfRule>
  </conditionalFormatting>
  <conditionalFormatting sqref="C48">
    <cfRule type="containsBlanks" dxfId="73" priority="74">
      <formula>LEN(TRIM(C48))=0</formula>
    </cfRule>
  </conditionalFormatting>
  <conditionalFormatting sqref="C49">
    <cfRule type="containsBlanks" dxfId="72" priority="75">
      <formula>LEN(TRIM(C49))=0</formula>
    </cfRule>
  </conditionalFormatting>
  <conditionalFormatting sqref="C51">
    <cfRule type="containsBlanks" dxfId="71" priority="76">
      <formula>LEN(TRIM(C51))=0</formula>
    </cfRule>
  </conditionalFormatting>
  <conditionalFormatting sqref="C52">
    <cfRule type="containsBlanks" dxfId="70" priority="77">
      <formula>LEN(TRIM(C52))=0</formula>
    </cfRule>
  </conditionalFormatting>
  <conditionalFormatting sqref="C54">
    <cfRule type="containsBlanks" dxfId="69" priority="78">
      <formula>LEN(TRIM(C54))=0</formula>
    </cfRule>
  </conditionalFormatting>
  <conditionalFormatting sqref="C62">
    <cfRule type="containsBlanks" dxfId="68" priority="79">
      <formula>LEN(TRIM(C62))=0</formula>
    </cfRule>
  </conditionalFormatting>
  <conditionalFormatting sqref="C63">
    <cfRule type="containsBlanks" dxfId="67" priority="80">
      <formula>LEN(TRIM(C63))=0</formula>
    </cfRule>
  </conditionalFormatting>
  <conditionalFormatting sqref="C64">
    <cfRule type="containsBlanks" dxfId="66" priority="81">
      <formula>LEN(TRIM(C64))=0</formula>
    </cfRule>
  </conditionalFormatting>
  <conditionalFormatting sqref="C71">
    <cfRule type="containsBlanks" dxfId="65" priority="82">
      <formula>LEN(TRIM(C71))=0</formula>
    </cfRule>
  </conditionalFormatting>
  <conditionalFormatting sqref="C73">
    <cfRule type="containsBlanks" dxfId="64" priority="83">
      <formula>LEN(TRIM(C73))=0</formula>
    </cfRule>
  </conditionalFormatting>
  <conditionalFormatting sqref="C78">
    <cfRule type="containsBlanks" dxfId="63" priority="84">
      <formula>LEN(TRIM(C78))=0</formula>
    </cfRule>
  </conditionalFormatting>
  <conditionalFormatting sqref="C80">
    <cfRule type="containsBlanks" dxfId="62" priority="85">
      <formula>LEN(TRIM(C80))=0</formula>
    </cfRule>
  </conditionalFormatting>
  <conditionalFormatting sqref="C81">
    <cfRule type="containsBlanks" dxfId="61" priority="86">
      <formula>LEN(TRIM(C81))=0</formula>
    </cfRule>
  </conditionalFormatting>
  <conditionalFormatting sqref="C75">
    <cfRule type="containsBlanks" dxfId="60" priority="87">
      <formula>LEN(TRIM(C75))=0</formula>
    </cfRule>
  </conditionalFormatting>
  <conditionalFormatting sqref="C74">
    <cfRule type="containsBlanks" dxfId="59" priority="88">
      <formula>LEN(TRIM(C74))=0</formula>
    </cfRule>
  </conditionalFormatting>
  <conditionalFormatting sqref="C66:C70">
    <cfRule type="containsBlanks" dxfId="58" priority="89">
      <formula>LEN(TRIM(C66))=0</formula>
    </cfRule>
  </conditionalFormatting>
  <conditionalFormatting sqref="C72">
    <cfRule type="containsBlanks" dxfId="57" priority="90">
      <formula>LEN(TRIM(C72))=0</formula>
    </cfRule>
  </conditionalFormatting>
  <conditionalFormatting sqref="C76:C77">
    <cfRule type="containsBlanks" dxfId="56" priority="91">
      <formula>LEN(TRIM(C76))=0</formula>
    </cfRule>
  </conditionalFormatting>
  <conditionalFormatting sqref="C92">
    <cfRule type="containsBlanks" dxfId="55" priority="92">
      <formula>LEN(TRIM(C92))=0</formula>
    </cfRule>
  </conditionalFormatting>
  <conditionalFormatting sqref="C89:C91">
    <cfRule type="containsBlanks" dxfId="54" priority="93">
      <formula>LEN(TRIM(C89))=0</formula>
    </cfRule>
  </conditionalFormatting>
  <conditionalFormatting sqref="C93:C94">
    <cfRule type="containsBlanks" dxfId="53" priority="94">
      <formula>LEN(TRIM(C93))=0</formula>
    </cfRule>
  </conditionalFormatting>
  <conditionalFormatting sqref="G30:K30 H31:H97">
    <cfRule type="containsBlanks" dxfId="52" priority="42">
      <formula>LEN(TRIM(G30))=0</formula>
    </cfRule>
  </conditionalFormatting>
  <conditionalFormatting sqref="G95:G97 I95:K97">
    <cfRule type="containsBlanks" dxfId="51" priority="43">
      <formula>LEN(TRIM(G95))=0</formula>
    </cfRule>
  </conditionalFormatting>
  <conditionalFormatting sqref="G88:G94 I88:K94">
    <cfRule type="containsBlanks" dxfId="50" priority="44">
      <formula>LEN(TRIM(G88))=0</formula>
    </cfRule>
  </conditionalFormatting>
  <conditionalFormatting sqref="G81:G87 I81:K87">
    <cfRule type="containsBlanks" dxfId="49" priority="45">
      <formula>LEN(TRIM(G81))=0</formula>
    </cfRule>
  </conditionalFormatting>
  <conditionalFormatting sqref="G80 I80:K80">
    <cfRule type="containsBlanks" dxfId="48" priority="46">
      <formula>LEN(TRIM(G80))=0</formula>
    </cfRule>
  </conditionalFormatting>
  <conditionalFormatting sqref="G73:G79 I73:K79">
    <cfRule type="containsBlanks" dxfId="47" priority="47">
      <formula>LEN(TRIM(G73))=0</formula>
    </cfRule>
  </conditionalFormatting>
  <conditionalFormatting sqref="G66:G72 I66:K72">
    <cfRule type="containsBlanks" dxfId="46" priority="48">
      <formula>LEN(TRIM(G66))=0</formula>
    </cfRule>
  </conditionalFormatting>
  <conditionalFormatting sqref="G59:G65 I59:K65">
    <cfRule type="containsBlanks" dxfId="45" priority="49">
      <formula>LEN(TRIM(G59))=0</formula>
    </cfRule>
  </conditionalFormatting>
  <conditionalFormatting sqref="G52:G58 I52:K58">
    <cfRule type="containsBlanks" dxfId="44" priority="50">
      <formula>LEN(TRIM(G52))=0</formula>
    </cfRule>
  </conditionalFormatting>
  <conditionalFormatting sqref="G45:G51 I45:K51">
    <cfRule type="containsBlanks" dxfId="43" priority="51">
      <formula>LEN(TRIM(G45))=0</formula>
    </cfRule>
  </conditionalFormatting>
  <conditionalFormatting sqref="G38:G44 I38:K44">
    <cfRule type="containsBlanks" dxfId="42" priority="52">
      <formula>LEN(TRIM(G38))=0</formula>
    </cfRule>
  </conditionalFormatting>
  <conditionalFormatting sqref="G31:G37 I31:K37">
    <cfRule type="containsBlanks" dxfId="41" priority="53">
      <formula>LEN(TRIM(G31))=0</formula>
    </cfRule>
  </conditionalFormatting>
  <conditionalFormatting sqref="C125:C134">
    <cfRule type="containsBlanks" dxfId="40" priority="41">
      <formula>LEN(TRIM(C125))=0</formula>
    </cfRule>
  </conditionalFormatting>
  <conditionalFormatting sqref="B125:B132">
    <cfRule type="containsBlanks" dxfId="39" priority="40">
      <formula>LEN(TRIM(B125))=0</formula>
    </cfRule>
  </conditionalFormatting>
  <conditionalFormatting sqref="C135:C139">
    <cfRule type="containsBlanks" dxfId="38" priority="39">
      <formula>LEN(TRIM(C135))=0</formula>
    </cfRule>
  </conditionalFormatting>
  <conditionalFormatting sqref="B133:B139">
    <cfRule type="containsBlanks" dxfId="37" priority="38">
      <formula>LEN(TRIM(B133))=0</formula>
    </cfRule>
  </conditionalFormatting>
  <conditionalFormatting sqref="C140:C147">
    <cfRule type="containsBlanks" dxfId="36" priority="37">
      <formula>LEN(TRIM(C140))=0</formula>
    </cfRule>
  </conditionalFormatting>
  <conditionalFormatting sqref="B140:B147">
    <cfRule type="containsBlanks" dxfId="35" priority="36">
      <formula>LEN(TRIM(B140))=0</formula>
    </cfRule>
  </conditionalFormatting>
  <conditionalFormatting sqref="G125:K125 K127:K132 J127:J147 I127:I132 G126:G132 I126:K126 H126:H147">
    <cfRule type="containsBlanks" dxfId="34" priority="35">
      <formula>LEN(TRIM(G125))=0</formula>
    </cfRule>
  </conditionalFormatting>
  <conditionalFormatting sqref="G133:G139 K133:K139 I133:I139">
    <cfRule type="containsBlanks" dxfId="33" priority="34">
      <formula>LEN(TRIM(G133))=0</formula>
    </cfRule>
  </conditionalFormatting>
  <conditionalFormatting sqref="G140:G147 K140:K147 I140:I147">
    <cfRule type="containsBlanks" dxfId="32" priority="33">
      <formula>LEN(TRIM(G140))=0</formula>
    </cfRule>
  </conditionalFormatting>
  <conditionalFormatting sqref="K153:K177">
    <cfRule type="containsBlanks" dxfId="31" priority="18">
      <formula>LEN(TRIM(K153))=0</formula>
    </cfRule>
  </conditionalFormatting>
  <conditionalFormatting sqref="C153">
    <cfRule type="containsBlanks" dxfId="30" priority="32">
      <formula>LEN(TRIM(C153))=0</formula>
    </cfRule>
  </conditionalFormatting>
  <conditionalFormatting sqref="B167 B175:B177">
    <cfRule type="containsBlanks" dxfId="29" priority="28">
      <formula>LEN(TRIM(B167))=0</formula>
    </cfRule>
  </conditionalFormatting>
  <conditionalFormatting sqref="B168:B174">
    <cfRule type="containsBlanks" dxfId="28" priority="29">
      <formula>LEN(TRIM(B168))=0</formula>
    </cfRule>
  </conditionalFormatting>
  <conditionalFormatting sqref="B160:B166">
    <cfRule type="containsBlanks" dxfId="27" priority="30">
      <formula>LEN(TRIM(B160))=0</formula>
    </cfRule>
  </conditionalFormatting>
  <conditionalFormatting sqref="B153:B159">
    <cfRule type="containsBlanks" dxfId="26" priority="31">
      <formula>LEN(TRIM(B153))=0</formula>
    </cfRule>
  </conditionalFormatting>
  <conditionalFormatting sqref="C154">
    <cfRule type="containsBlanks" dxfId="25" priority="27">
      <formula>LEN(TRIM(C154))=0</formula>
    </cfRule>
  </conditionalFormatting>
  <conditionalFormatting sqref="C167 C175:C177">
    <cfRule type="containsBlanks" dxfId="24" priority="23">
      <formula>LEN(TRIM(C167))=0</formula>
    </cfRule>
  </conditionalFormatting>
  <conditionalFormatting sqref="C168:C174">
    <cfRule type="containsBlanks" dxfId="23" priority="24">
      <formula>LEN(TRIM(C168))=0</formula>
    </cfRule>
  </conditionalFormatting>
  <conditionalFormatting sqref="C160:C166">
    <cfRule type="containsBlanks" dxfId="22" priority="25">
      <formula>LEN(TRIM(C160))=0</formula>
    </cfRule>
  </conditionalFormatting>
  <conditionalFormatting sqref="C155:C159">
    <cfRule type="containsBlanks" dxfId="21" priority="26">
      <formula>LEN(TRIM(C155))=0</formula>
    </cfRule>
  </conditionalFormatting>
  <conditionalFormatting sqref="G167 G175:G177 I175:J177 I167:J167">
    <cfRule type="containsBlanks" dxfId="20" priority="19">
      <formula>LEN(TRIM(G167))=0</formula>
    </cfRule>
  </conditionalFormatting>
  <conditionalFormatting sqref="G168:G174 I168:J174">
    <cfRule type="containsBlanks" dxfId="19" priority="20">
      <formula>LEN(TRIM(G168))=0</formula>
    </cfRule>
  </conditionalFormatting>
  <conditionalFormatting sqref="G160:G166 I160:J166">
    <cfRule type="containsBlanks" dxfId="18" priority="21">
      <formula>LEN(TRIM(G160))=0</formula>
    </cfRule>
  </conditionalFormatting>
  <conditionalFormatting sqref="G153:J153 G154:G159 I154:J159 H154:H177">
    <cfRule type="containsBlanks" dxfId="17" priority="22">
      <formula>LEN(TRIM(G153))=0</formula>
    </cfRule>
  </conditionalFormatting>
  <conditionalFormatting sqref="B200:C203">
    <cfRule type="containsBlanks" dxfId="16" priority="17">
      <formula>LEN(TRIM(B200))=0</formula>
    </cfRule>
  </conditionalFormatting>
  <conditionalFormatting sqref="B195:C197 B199:C199">
    <cfRule type="containsBlanks" dxfId="15" priority="16">
      <formula>LEN(TRIM(B195))=0</formula>
    </cfRule>
  </conditionalFormatting>
  <conditionalFormatting sqref="B198:C198">
    <cfRule type="containsBlanks" dxfId="14" priority="15">
      <formula>LEN(TRIM(B198))=0</formula>
    </cfRule>
  </conditionalFormatting>
  <conditionalFormatting sqref="G185 I185:K185">
    <cfRule type="containsBlanks" dxfId="13" priority="6">
      <formula>LEN(TRIM(G185))=0</formula>
    </cfRule>
  </conditionalFormatting>
  <conditionalFormatting sqref="C209">
    <cfRule type="containsBlanks" dxfId="12" priority="2">
      <formula>LEN(TRIM(C209))=0</formula>
    </cfRule>
  </conditionalFormatting>
  <conditionalFormatting sqref="G200:G203 I200:K203">
    <cfRule type="containsBlanks" dxfId="11" priority="14">
      <formula>LEN(TRIM(G200))=0</formula>
    </cfRule>
  </conditionalFormatting>
  <conditionalFormatting sqref="G195:K195 G199 I199:K199 G196:G197 I196:K197 H196:H203">
    <cfRule type="containsBlanks" dxfId="10" priority="13">
      <formula>LEN(TRIM(G195))=0</formula>
    </cfRule>
  </conditionalFormatting>
  <conditionalFormatting sqref="G198 I198:K198">
    <cfRule type="containsBlanks" dxfId="9" priority="12">
      <formula>LEN(TRIM(G198))=0</formula>
    </cfRule>
  </conditionalFormatting>
  <conditionalFormatting sqref="B187:C190">
    <cfRule type="containsBlanks" dxfId="8" priority="11">
      <formula>LEN(TRIM(B187))=0</formula>
    </cfRule>
  </conditionalFormatting>
  <conditionalFormatting sqref="B182:C184 B186:C186">
    <cfRule type="containsBlanks" dxfId="7" priority="10">
      <formula>LEN(TRIM(B182))=0</formula>
    </cfRule>
  </conditionalFormatting>
  <conditionalFormatting sqref="B185:C185">
    <cfRule type="containsBlanks" dxfId="6" priority="9">
      <formula>LEN(TRIM(B185))=0</formula>
    </cfRule>
  </conditionalFormatting>
  <conditionalFormatting sqref="G187:G190 I187:K190">
    <cfRule type="containsBlanks" dxfId="5" priority="8">
      <formula>LEN(TRIM(G187))=0</formula>
    </cfRule>
  </conditionalFormatting>
  <conditionalFormatting sqref="G182:K182 G186 I186:K186 G183:G184 I183:K184 H183:H190">
    <cfRule type="containsBlanks" dxfId="4" priority="7">
      <formula>LEN(TRIM(G182))=0</formula>
    </cfRule>
  </conditionalFormatting>
  <conditionalFormatting sqref="C214">
    <cfRule type="containsBlanks" dxfId="3" priority="4">
      <formula>LEN(TRIM(C214))=0</formula>
    </cfRule>
  </conditionalFormatting>
  <conditionalFormatting sqref="C215">
    <cfRule type="containsBlanks" dxfId="2" priority="5">
      <formula>LEN(TRIM(C215))=0</formula>
    </cfRule>
  </conditionalFormatting>
  <conditionalFormatting sqref="C208">
    <cfRule type="containsBlanks" dxfId="1" priority="3">
      <formula>LEN(TRIM(C208))=0</formula>
    </cfRule>
  </conditionalFormatting>
  <conditionalFormatting sqref="B4:B25">
    <cfRule type="containsBlanks" dxfId="0" priority="1">
      <formula>LEN(TRIM(B4))=0</formula>
    </cfRule>
  </conditionalFormatting>
  <dataValidations count="1">
    <dataValidation allowBlank="1" showInputMessage="1" showErrorMessage="1" sqref="A225 A151 A180 A193 A206 A212 A218"/>
  </dataValidations>
  <pageMargins left="0.7" right="0.7" top="0.75" bottom="0.75" header="0.3" footer="0.3"/>
  <pageSetup paperSize="8" scale="4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9">
        <x14:dataValidation type="list" allowBlank="1" showInputMessage="1" showErrorMessage="1">
          <x14:formula1>
            <xm:f>'C:\Users\User\Desktop\CNCC\001. 2023\Alocari\UMF CD\23.03\buget mare\[00. Total Buget Proiect v5.0.xlsx]Liste der'!#REF!</xm:f>
          </x14:formula1>
          <xm:sqref>C252:C268 C239:C247 C210:C213 C148:C152 C4:C29 C216:C235 C191:C194 C124 C178:C181 C204:C207 C98:C120</xm:sqref>
        </x14:dataValidation>
        <x14:dataValidation type="list" allowBlank="1" showErrorMessage="1">
          <x14:formula1>
            <xm:f>'E:\001 LENOVO lucru 29.07.22\Ovy\01. CNCC\15.12.2022\Bugete finale\[02. B_Fin P2 UMF-CD(by UPB) L63-134.xlsx]Parteneri'!#REF!</xm:f>
          </x14:formula1>
          <xm:sqref>C30:C97</xm:sqref>
        </x14:dataValidation>
        <x14:dataValidation type="list" allowBlank="1" showInputMessage="1" showErrorMessage="1">
          <x14:formula1>
            <xm:f>'E:\001 LENOVO lucru 29.07.22\Ovy\01. CNCC\15.12.2022\Bugete finale\[04. B_Fin P4 UMF Iasi (by UPB) L173-209.xlsx]Parteneri'!#REF!</xm:f>
          </x14:formula1>
          <xm:sqref>C125:C147</xm:sqref>
        </x14:dataValidation>
        <x14:dataValidation type="list" allowBlank="1" showErrorMessage="1">
          <x14:formula1>
            <xm:f>'[05. Buget P5 IVB(by UPB) L138-168___.xlsx]Parteneri'!#REF!</xm:f>
          </x14:formula1>
          <xm:sqref>C154:C177</xm:sqref>
        </x14:dataValidation>
        <x14:dataValidation type="list" allowBlank="1" showErrorMessage="1">
          <x14:formula1>
            <xm:f>'E:\001 LENOVO lucru 29.07.22\Ovy\01. CNCC\15.12.2022\Bugete finale\[05. B_Fin P10 Netvibes(by UPB) L138-168_corect.xlsx]Parteneri'!#REF!</xm:f>
          </x14:formula1>
          <xm:sqref>C153</xm:sqref>
        </x14:dataValidation>
        <x14:dataValidation type="list" allowBlank="1" showInputMessage="1" showErrorMessage="1">
          <x14:formula1>
            <xm:f>'C:\Users\User\Downloads\[07. Buget P7 KOL Medical (by UPB) L251-260 (1).xlsx]Parteneri'!#REF!</xm:f>
          </x14:formula1>
          <xm:sqref>C195:C203</xm:sqref>
        </x14:dataValidation>
        <x14:dataValidation type="list" allowBlank="1" showInputMessage="1" showErrorMessage="1">
          <x14:formula1>
            <xm:f>'C:\Users\User\Downloads\[06. Buget P6 Sf Nectarie (by UPB) L236-246 final.xlsx]Parteneri'!#REF!</xm:f>
          </x14:formula1>
          <xm:sqref>C182:C190</xm:sqref>
        </x14:dataValidation>
        <x14:dataValidation type="list" allowBlank="1" showErrorMessage="1">
          <x14:formula1>
            <xm:f>'C:\Users\User\Downloads\[Buget P9 Oncomed (by UPB) L279-288.xlsx]Parteneri'!#REF!</xm:f>
          </x14:formula1>
          <xm:sqref>C214:C215</xm:sqref>
        </x14:dataValidation>
        <x14:dataValidation type="list" allowBlank="1" showInputMessage="1" showErrorMessage="1">
          <x14:formula1>
            <xm:f>'C:\Users\User\Downloads\[08. Buget P8 Oncohelp TM (by UPB) L265-274-1.xlsx]Parteneri'!#REF!</xm:f>
          </x14:formula1>
          <xm:sqref>C208:C209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197"/>
  <sheetViews>
    <sheetView view="pageBreakPreview" topLeftCell="D5" zoomScale="60" zoomScaleNormal="100" workbookViewId="0">
      <selection activeCell="D168" sqref="D1:D1048576"/>
    </sheetView>
  </sheetViews>
  <sheetFormatPr defaultRowHeight="15" x14ac:dyDescent="0.25"/>
  <cols>
    <col min="1" max="1" width="7.42578125" hidden="1" customWidth="1"/>
    <col min="2" max="2" width="14.5703125" hidden="1" customWidth="1"/>
    <col min="3" max="3" width="11" hidden="1" customWidth="1"/>
    <col min="4" max="4" width="17.5703125" customWidth="1"/>
    <col min="5" max="5" width="8.7109375" style="1"/>
    <col min="6" max="6" width="12.7109375" style="63" customWidth="1"/>
    <col min="7" max="7" width="12.85546875" style="1" customWidth="1"/>
    <col min="8" max="8" width="11.7109375" style="1" customWidth="1"/>
    <col min="9" max="9" width="8.7109375" style="1"/>
    <col min="10" max="14" width="9.140625" style="1" customWidth="1"/>
  </cols>
  <sheetData>
    <row r="1" spans="2:50" x14ac:dyDescent="0.25">
      <c r="D1">
        <v>4.9341999999999997</v>
      </c>
      <c r="R1" s="61"/>
      <c r="S1" s="61"/>
      <c r="T1" s="61"/>
      <c r="U1" s="61"/>
      <c r="V1" s="61"/>
      <c r="W1" s="61"/>
      <c r="X1" s="61"/>
      <c r="Y1" s="61"/>
      <c r="Z1" s="61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2:50" s="1" customFormat="1" x14ac:dyDescent="0.25">
      <c r="F2" s="63" t="s">
        <v>273</v>
      </c>
      <c r="G2" s="1" t="s">
        <v>269</v>
      </c>
      <c r="H2" s="1" t="s">
        <v>271</v>
      </c>
      <c r="I2" s="1" t="s">
        <v>269</v>
      </c>
      <c r="J2" s="181" t="s">
        <v>263</v>
      </c>
      <c r="K2" s="181"/>
      <c r="L2" s="181"/>
      <c r="M2" s="181"/>
      <c r="N2" s="181"/>
      <c r="O2" s="2">
        <v>44927</v>
      </c>
      <c r="P2" s="2">
        <v>44958</v>
      </c>
      <c r="Q2" s="2">
        <v>44986</v>
      </c>
      <c r="R2" s="2">
        <v>45017</v>
      </c>
      <c r="S2" s="2">
        <v>45047</v>
      </c>
      <c r="T2" s="2">
        <v>45078</v>
      </c>
      <c r="U2" s="2">
        <v>45108</v>
      </c>
      <c r="V2" s="2">
        <v>45139</v>
      </c>
      <c r="W2" s="2">
        <v>45170</v>
      </c>
      <c r="X2" s="2">
        <v>45200</v>
      </c>
      <c r="Y2" s="2">
        <v>45231</v>
      </c>
      <c r="Z2" s="2">
        <v>45261</v>
      </c>
      <c r="AA2" s="2">
        <v>45292</v>
      </c>
      <c r="AB2" s="2">
        <v>45323</v>
      </c>
      <c r="AC2" s="2">
        <v>45352</v>
      </c>
      <c r="AD2" s="2">
        <v>45383</v>
      </c>
      <c r="AE2" s="2">
        <v>45413</v>
      </c>
      <c r="AF2" s="2">
        <v>45444</v>
      </c>
      <c r="AG2" s="2">
        <v>45474</v>
      </c>
      <c r="AH2" s="2">
        <v>45505</v>
      </c>
      <c r="AI2" s="2">
        <v>45536</v>
      </c>
      <c r="AJ2" s="2">
        <v>45566</v>
      </c>
      <c r="AK2" s="2">
        <v>45597</v>
      </c>
      <c r="AL2" s="2">
        <v>45627</v>
      </c>
      <c r="AM2" s="2">
        <v>45658</v>
      </c>
      <c r="AN2" s="2">
        <v>45689</v>
      </c>
      <c r="AO2" s="2">
        <v>45717</v>
      </c>
      <c r="AP2" s="2">
        <v>45748</v>
      </c>
      <c r="AQ2" s="2">
        <v>45778</v>
      </c>
      <c r="AR2" s="2">
        <v>45809</v>
      </c>
      <c r="AS2" s="2">
        <v>45839</v>
      </c>
      <c r="AT2" s="2">
        <v>45870</v>
      </c>
      <c r="AU2" s="2">
        <v>45901</v>
      </c>
      <c r="AV2" s="2">
        <v>45931</v>
      </c>
      <c r="AW2" s="2">
        <v>45962</v>
      </c>
      <c r="AX2" s="2">
        <v>45992</v>
      </c>
    </row>
    <row r="3" spans="2:50" s="1" customFormat="1" x14ac:dyDescent="0.25">
      <c r="C3" s="1" t="s">
        <v>276</v>
      </c>
      <c r="F3" s="63" t="s">
        <v>274</v>
      </c>
      <c r="G3" s="1" t="s">
        <v>275</v>
      </c>
      <c r="H3" s="1" t="s">
        <v>272</v>
      </c>
      <c r="I3" s="1" t="s">
        <v>270</v>
      </c>
      <c r="J3" s="60" t="s">
        <v>264</v>
      </c>
      <c r="K3" s="60" t="s">
        <v>265</v>
      </c>
      <c r="L3" s="60" t="s">
        <v>266</v>
      </c>
      <c r="M3" s="60" t="s">
        <v>267</v>
      </c>
      <c r="N3" s="60" t="s">
        <v>268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22</v>
      </c>
      <c r="AL3" s="3" t="s">
        <v>23</v>
      </c>
      <c r="AM3" s="3" t="s">
        <v>24</v>
      </c>
      <c r="AN3" s="3" t="s">
        <v>25</v>
      </c>
      <c r="AO3" s="3" t="s">
        <v>26</v>
      </c>
      <c r="AP3" s="3" t="s">
        <v>27</v>
      </c>
      <c r="AQ3" s="3" t="s">
        <v>28</v>
      </c>
      <c r="AR3" s="3" t="s">
        <v>29</v>
      </c>
      <c r="AS3" s="3" t="s">
        <v>30</v>
      </c>
      <c r="AT3" s="3" t="s">
        <v>31</v>
      </c>
      <c r="AU3" s="3" t="s">
        <v>32</v>
      </c>
      <c r="AV3" s="3" t="s">
        <v>33</v>
      </c>
      <c r="AW3" s="3" t="s">
        <v>34</v>
      </c>
      <c r="AX3" s="3" t="s">
        <v>35</v>
      </c>
    </row>
    <row r="4" spans="2:50" x14ac:dyDescent="0.25">
      <c r="B4" s="4"/>
      <c r="C4" s="80">
        <f>I4/168</f>
        <v>0</v>
      </c>
      <c r="D4" s="4" t="s">
        <v>412</v>
      </c>
      <c r="E4" s="5" t="s">
        <v>36</v>
      </c>
      <c r="F4" s="64"/>
      <c r="G4" s="5"/>
      <c r="H4" s="5"/>
      <c r="I4" s="5"/>
      <c r="J4" s="5"/>
      <c r="K4" s="5"/>
      <c r="L4" s="5"/>
      <c r="M4" s="5">
        <f>H4-'w2-1'!C4</f>
        <v>0</v>
      </c>
      <c r="N4" s="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2:50" x14ac:dyDescent="0.25">
      <c r="B5" s="4"/>
      <c r="C5" s="80">
        <f t="shared" ref="C5:C25" si="0">I5/168</f>
        <v>0</v>
      </c>
      <c r="D5" s="4" t="s">
        <v>413</v>
      </c>
      <c r="E5" s="5" t="s">
        <v>37</v>
      </c>
      <c r="F5" s="64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2:50" x14ac:dyDescent="0.25">
      <c r="B6" s="4"/>
      <c r="C6" s="80">
        <f t="shared" si="0"/>
        <v>0</v>
      </c>
      <c r="D6" s="4" t="s">
        <v>414</v>
      </c>
      <c r="E6" s="5" t="s">
        <v>38</v>
      </c>
      <c r="F6" s="64"/>
      <c r="G6" s="5"/>
      <c r="H6" s="5"/>
      <c r="I6" s="5"/>
      <c r="J6" s="5"/>
      <c r="K6" s="5"/>
      <c r="L6" s="5"/>
      <c r="M6" s="5"/>
      <c r="N6" s="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2:50" x14ac:dyDescent="0.25">
      <c r="B7" s="4"/>
      <c r="C7" s="80">
        <f t="shared" si="0"/>
        <v>0</v>
      </c>
      <c r="D7" s="4" t="s">
        <v>415</v>
      </c>
      <c r="E7" s="5" t="s">
        <v>39</v>
      </c>
      <c r="F7" s="64"/>
      <c r="G7" s="5"/>
      <c r="H7" s="5"/>
      <c r="I7" s="5"/>
      <c r="J7" s="5"/>
      <c r="K7" s="5"/>
      <c r="L7" s="5"/>
      <c r="M7" s="5"/>
      <c r="N7" s="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2:50" x14ac:dyDescent="0.25">
      <c r="B8" s="4"/>
      <c r="C8" s="80">
        <f t="shared" si="0"/>
        <v>0</v>
      </c>
      <c r="D8" s="4" t="s">
        <v>416</v>
      </c>
      <c r="E8" s="5" t="s">
        <v>40</v>
      </c>
      <c r="F8" s="64"/>
      <c r="G8" s="5"/>
      <c r="H8" s="5"/>
      <c r="I8" s="5"/>
      <c r="J8" s="5"/>
      <c r="K8" s="5"/>
      <c r="L8" s="5"/>
      <c r="M8" s="5"/>
      <c r="N8" s="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2:50" x14ac:dyDescent="0.25">
      <c r="B9" s="4"/>
      <c r="C9" s="80">
        <f t="shared" si="0"/>
        <v>0</v>
      </c>
      <c r="D9" s="4" t="s">
        <v>417</v>
      </c>
      <c r="E9" s="5" t="s">
        <v>41</v>
      </c>
      <c r="F9" s="64"/>
      <c r="G9" s="5"/>
      <c r="H9" s="5"/>
      <c r="I9" s="5"/>
      <c r="J9" s="5"/>
      <c r="K9" s="5"/>
      <c r="L9" s="5"/>
      <c r="M9" s="5"/>
      <c r="N9" s="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2:50" x14ac:dyDescent="0.25">
      <c r="B10" s="4"/>
      <c r="C10" s="80">
        <f t="shared" si="0"/>
        <v>0</v>
      </c>
      <c r="D10" s="4" t="s">
        <v>418</v>
      </c>
      <c r="E10" s="5" t="s">
        <v>42</v>
      </c>
      <c r="F10" s="64"/>
      <c r="G10" s="5"/>
      <c r="H10" s="5"/>
      <c r="I10" s="5"/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2:50" x14ac:dyDescent="0.25">
      <c r="B11" s="4"/>
      <c r="C11" s="80">
        <f t="shared" si="0"/>
        <v>0</v>
      </c>
      <c r="D11" s="4" t="s">
        <v>419</v>
      </c>
      <c r="E11" s="5" t="s">
        <v>43</v>
      </c>
      <c r="F11" s="64"/>
      <c r="G11" s="5"/>
      <c r="H11" s="5"/>
      <c r="I11" s="5"/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2:50" x14ac:dyDescent="0.25">
      <c r="B12" s="4"/>
      <c r="C12" s="80">
        <f t="shared" si="0"/>
        <v>0</v>
      </c>
      <c r="D12" s="4" t="s">
        <v>420</v>
      </c>
      <c r="E12" s="5" t="s">
        <v>44</v>
      </c>
      <c r="F12" s="64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2:50" x14ac:dyDescent="0.25">
      <c r="B13" s="4"/>
      <c r="C13" s="80">
        <f t="shared" si="0"/>
        <v>0</v>
      </c>
      <c r="D13" s="4" t="s">
        <v>421</v>
      </c>
      <c r="E13" s="5" t="s">
        <v>45</v>
      </c>
      <c r="F13" s="64"/>
      <c r="G13" s="5"/>
      <c r="H13" s="5"/>
      <c r="I13" s="5"/>
      <c r="J13" s="5"/>
      <c r="K13" s="5"/>
      <c r="L13" s="5"/>
      <c r="M13" s="5"/>
      <c r="N13" s="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2:50" x14ac:dyDescent="0.25">
      <c r="B14" s="4"/>
      <c r="C14" s="80">
        <f t="shared" si="0"/>
        <v>0</v>
      </c>
      <c r="D14" s="4" t="s">
        <v>422</v>
      </c>
      <c r="E14" s="5" t="s">
        <v>46</v>
      </c>
      <c r="F14" s="64"/>
      <c r="G14" s="5"/>
      <c r="H14" s="5"/>
      <c r="I14" s="5"/>
      <c r="J14" s="5"/>
      <c r="K14" s="5"/>
      <c r="L14" s="5"/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2:50" x14ac:dyDescent="0.25">
      <c r="B15" s="4"/>
      <c r="C15" s="80">
        <f t="shared" si="0"/>
        <v>0</v>
      </c>
      <c r="D15" s="4" t="s">
        <v>423</v>
      </c>
      <c r="E15" s="5" t="s">
        <v>47</v>
      </c>
      <c r="F15" s="64"/>
      <c r="G15" s="5"/>
      <c r="H15" s="5"/>
      <c r="I15" s="5"/>
      <c r="J15" s="5"/>
      <c r="K15" s="5"/>
      <c r="L15" s="5"/>
      <c r="M15" s="5"/>
      <c r="N15" s="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2:50" x14ac:dyDescent="0.25">
      <c r="B16" s="4"/>
      <c r="C16" s="80">
        <f t="shared" si="0"/>
        <v>0</v>
      </c>
      <c r="D16" s="4" t="s">
        <v>424</v>
      </c>
      <c r="E16" s="5" t="s">
        <v>48</v>
      </c>
      <c r="F16" s="64"/>
      <c r="G16" s="5"/>
      <c r="H16" s="5"/>
      <c r="I16" s="5"/>
      <c r="J16" s="5"/>
      <c r="K16" s="5"/>
      <c r="L16" s="5"/>
      <c r="M16" s="5"/>
      <c r="N16" s="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2:50" x14ac:dyDescent="0.25">
      <c r="B17" s="4"/>
      <c r="C17" s="80">
        <f t="shared" si="0"/>
        <v>0</v>
      </c>
      <c r="D17" s="4" t="s">
        <v>425</v>
      </c>
      <c r="E17" s="5" t="s">
        <v>49</v>
      </c>
      <c r="F17" s="64"/>
      <c r="G17" s="5"/>
      <c r="H17" s="5"/>
      <c r="I17" s="5"/>
      <c r="J17" s="5"/>
      <c r="K17" s="5"/>
      <c r="L17" s="5"/>
      <c r="M17" s="5"/>
      <c r="N17" s="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2:50" x14ac:dyDescent="0.25">
      <c r="B18" s="4"/>
      <c r="C18" s="80">
        <f t="shared" si="0"/>
        <v>0</v>
      </c>
      <c r="D18" s="4" t="s">
        <v>426</v>
      </c>
      <c r="E18" s="5" t="s">
        <v>50</v>
      </c>
      <c r="F18" s="64"/>
      <c r="G18" s="5"/>
      <c r="H18" s="5"/>
      <c r="I18" s="5"/>
      <c r="J18" s="5"/>
      <c r="K18" s="5"/>
      <c r="L18" s="5"/>
      <c r="M18" s="5"/>
      <c r="N18" s="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2:50" x14ac:dyDescent="0.25">
      <c r="B19" s="4"/>
      <c r="C19" s="80">
        <f t="shared" si="0"/>
        <v>0</v>
      </c>
      <c r="D19" s="4" t="s">
        <v>427</v>
      </c>
      <c r="E19" s="5" t="s">
        <v>51</v>
      </c>
      <c r="F19" s="64"/>
      <c r="G19" s="5"/>
      <c r="H19" s="5"/>
      <c r="I19" s="5"/>
      <c r="J19" s="5"/>
      <c r="K19" s="5"/>
      <c r="L19" s="5"/>
      <c r="M19" s="5"/>
      <c r="N19" s="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2:50" x14ac:dyDescent="0.25">
      <c r="B20" s="4"/>
      <c r="C20" s="80">
        <f t="shared" si="0"/>
        <v>0</v>
      </c>
      <c r="D20" s="4" t="s">
        <v>428</v>
      </c>
      <c r="E20" s="5" t="s">
        <v>52</v>
      </c>
      <c r="F20" s="64"/>
      <c r="G20" s="5"/>
      <c r="H20" s="5"/>
      <c r="I20" s="5"/>
      <c r="J20" s="5"/>
      <c r="K20" s="5"/>
      <c r="L20" s="5"/>
      <c r="M20" s="5"/>
      <c r="N20" s="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2:50" x14ac:dyDescent="0.25">
      <c r="B21" s="4"/>
      <c r="C21" s="80">
        <f t="shared" si="0"/>
        <v>0</v>
      </c>
      <c r="D21" s="4" t="s">
        <v>429</v>
      </c>
      <c r="E21" s="5" t="s">
        <v>53</v>
      </c>
      <c r="F21" s="64"/>
      <c r="G21" s="5"/>
      <c r="H21" s="5"/>
      <c r="I21" s="5"/>
      <c r="J21" s="5"/>
      <c r="K21" s="5"/>
      <c r="L21" s="5"/>
      <c r="M21" s="5"/>
      <c r="N21" s="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2:50" x14ac:dyDescent="0.25">
      <c r="B22" s="4"/>
      <c r="C22" s="80">
        <f t="shared" si="0"/>
        <v>0.14285714285714285</v>
      </c>
      <c r="D22" s="4" t="s">
        <v>430</v>
      </c>
      <c r="E22" s="5" t="s">
        <v>54</v>
      </c>
      <c r="F22" s="64">
        <f>G22*$D$1</f>
        <v>4144.7280000000001</v>
      </c>
      <c r="G22" s="5">
        <f>H22*I22</f>
        <v>840</v>
      </c>
      <c r="H22" s="5">
        <v>35</v>
      </c>
      <c r="I22" s="5">
        <f>SUM(O22:AX22)</f>
        <v>24</v>
      </c>
      <c r="J22" s="5"/>
      <c r="K22" s="5"/>
      <c r="L22" s="5"/>
      <c r="M22" s="5"/>
      <c r="N22" s="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>
        <v>3</v>
      </c>
      <c r="AB22" s="4">
        <v>3</v>
      </c>
      <c r="AC22" s="4">
        <v>3</v>
      </c>
      <c r="AD22" s="4">
        <v>3</v>
      </c>
      <c r="AE22" s="4">
        <v>3</v>
      </c>
      <c r="AF22" s="4">
        <v>3</v>
      </c>
      <c r="AG22" s="4">
        <v>3</v>
      </c>
      <c r="AH22" s="4">
        <v>3</v>
      </c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2:50" x14ac:dyDescent="0.25">
      <c r="B23" s="4"/>
      <c r="C23" s="80">
        <f t="shared" si="0"/>
        <v>0</v>
      </c>
      <c r="D23" s="4" t="s">
        <v>431</v>
      </c>
      <c r="E23" s="5" t="s">
        <v>55</v>
      </c>
      <c r="F23" s="64"/>
      <c r="G23" s="5"/>
      <c r="H23" s="5"/>
      <c r="I23" s="5"/>
      <c r="J23" s="5"/>
      <c r="K23" s="5"/>
      <c r="L23" s="5"/>
      <c r="M23" s="5"/>
      <c r="N23" s="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2:50" x14ac:dyDescent="0.25">
      <c r="B24" s="4"/>
      <c r="C24" s="80">
        <f t="shared" si="0"/>
        <v>0</v>
      </c>
      <c r="D24" s="4" t="s">
        <v>432</v>
      </c>
      <c r="E24" s="5" t="s">
        <v>56</v>
      </c>
      <c r="F24" s="64"/>
      <c r="G24" s="5"/>
      <c r="H24" s="5"/>
      <c r="I24" s="5"/>
      <c r="J24" s="5"/>
      <c r="K24" s="5"/>
      <c r="L24" s="5"/>
      <c r="M24" s="5"/>
      <c r="N24" s="5"/>
      <c r="O24" s="4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2:50" x14ac:dyDescent="0.25">
      <c r="B25" s="4"/>
      <c r="C25" s="80">
        <f t="shared" si="0"/>
        <v>0</v>
      </c>
      <c r="D25" s="4" t="s">
        <v>433</v>
      </c>
      <c r="E25" s="5" t="s">
        <v>57</v>
      </c>
      <c r="F25" s="64"/>
      <c r="G25" s="5"/>
      <c r="H25" s="5"/>
      <c r="I25" s="5"/>
      <c r="J25" s="5"/>
      <c r="K25" s="5"/>
      <c r="L25" s="5"/>
      <c r="M25" s="5"/>
      <c r="N25" s="5"/>
      <c r="O25" s="4"/>
      <c r="P25" s="5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2:50" x14ac:dyDescent="0.25">
      <c r="B26" s="79">
        <f>SUM(C26:C93)</f>
        <v>5.2380952380952381</v>
      </c>
      <c r="C26">
        <f>I26/168</f>
        <v>0.41666666666666669</v>
      </c>
      <c r="D26" s="6" t="s">
        <v>434</v>
      </c>
      <c r="E26" s="7" t="s">
        <v>58</v>
      </c>
      <c r="F26" s="65">
        <f>G26*$D$1</f>
        <v>17269.7</v>
      </c>
      <c r="G26" s="7">
        <f>H26*I26</f>
        <v>3500</v>
      </c>
      <c r="H26" s="7">
        <v>50</v>
      </c>
      <c r="I26" s="7">
        <f>SUM(O26:AX26)</f>
        <v>70</v>
      </c>
      <c r="J26" s="7"/>
      <c r="K26" s="7"/>
      <c r="L26" s="7"/>
      <c r="M26" s="7"/>
      <c r="N26" s="7"/>
      <c r="O26" s="6"/>
      <c r="P26" s="7">
        <v>2</v>
      </c>
      <c r="Q26" s="6">
        <v>2</v>
      </c>
      <c r="R26" s="6">
        <v>2</v>
      </c>
      <c r="S26" s="6">
        <v>2</v>
      </c>
      <c r="T26" s="6">
        <v>2</v>
      </c>
      <c r="U26" s="6">
        <v>2</v>
      </c>
      <c r="V26" s="6">
        <v>2</v>
      </c>
      <c r="W26" s="6">
        <v>2</v>
      </c>
      <c r="X26" s="6">
        <v>2</v>
      </c>
      <c r="Y26" s="6">
        <v>2</v>
      </c>
      <c r="Z26" s="6">
        <v>2</v>
      </c>
      <c r="AA26" s="6">
        <v>2</v>
      </c>
      <c r="AB26" s="6">
        <v>2</v>
      </c>
      <c r="AC26" s="6">
        <v>2</v>
      </c>
      <c r="AD26" s="6">
        <v>2</v>
      </c>
      <c r="AE26" s="6">
        <v>2</v>
      </c>
      <c r="AF26" s="6">
        <v>2</v>
      </c>
      <c r="AG26" s="6">
        <v>2</v>
      </c>
      <c r="AH26" s="6">
        <v>2</v>
      </c>
      <c r="AI26" s="6">
        <v>2</v>
      </c>
      <c r="AJ26" s="6">
        <v>2</v>
      </c>
      <c r="AK26" s="6">
        <v>2</v>
      </c>
      <c r="AL26" s="6">
        <v>2</v>
      </c>
      <c r="AM26" s="6">
        <v>2</v>
      </c>
      <c r="AN26" s="6">
        <v>2</v>
      </c>
      <c r="AO26" s="6">
        <v>2</v>
      </c>
      <c r="AP26" s="6">
        <v>2</v>
      </c>
      <c r="AQ26" s="6">
        <v>2</v>
      </c>
      <c r="AR26" s="6">
        <v>2</v>
      </c>
      <c r="AS26" s="6">
        <v>2</v>
      </c>
      <c r="AT26" s="6">
        <v>2</v>
      </c>
      <c r="AU26" s="6">
        <v>2</v>
      </c>
      <c r="AV26" s="6">
        <v>2</v>
      </c>
      <c r="AW26" s="6">
        <v>2</v>
      </c>
      <c r="AX26" s="6">
        <v>2</v>
      </c>
    </row>
    <row r="27" spans="2:50" x14ac:dyDescent="0.25">
      <c r="C27">
        <f t="shared" ref="C27:C90" si="1">I27/168</f>
        <v>1.25</v>
      </c>
      <c r="D27" s="6" t="s">
        <v>435</v>
      </c>
      <c r="E27" s="7" t="s">
        <v>59</v>
      </c>
      <c r="F27" s="65">
        <f t="shared" ref="F27:F32" si="2">G27*$D$1</f>
        <v>51809.1</v>
      </c>
      <c r="G27" s="7">
        <f t="shared" ref="G27:G90" si="3">H27*I27</f>
        <v>10500</v>
      </c>
      <c r="H27" s="7">
        <v>50</v>
      </c>
      <c r="I27" s="7">
        <f t="shared" ref="I27:I90" si="4">SUM(O27:AX27)</f>
        <v>210</v>
      </c>
      <c r="J27" s="7"/>
      <c r="K27" s="7"/>
      <c r="L27" s="7"/>
      <c r="M27" s="7"/>
      <c r="N27" s="7"/>
      <c r="O27" s="6"/>
      <c r="P27" s="7">
        <v>6</v>
      </c>
      <c r="Q27" s="6">
        <v>6</v>
      </c>
      <c r="R27" s="6">
        <v>6</v>
      </c>
      <c r="S27" s="6">
        <v>6</v>
      </c>
      <c r="T27" s="6">
        <v>6</v>
      </c>
      <c r="U27" s="6">
        <v>6</v>
      </c>
      <c r="V27" s="6">
        <v>6</v>
      </c>
      <c r="W27" s="6">
        <v>6</v>
      </c>
      <c r="X27" s="6">
        <v>6</v>
      </c>
      <c r="Y27" s="6">
        <v>6</v>
      </c>
      <c r="Z27" s="6">
        <v>6</v>
      </c>
      <c r="AA27" s="6">
        <v>6</v>
      </c>
      <c r="AB27" s="6">
        <v>6</v>
      </c>
      <c r="AC27" s="6">
        <v>6</v>
      </c>
      <c r="AD27" s="6">
        <v>6</v>
      </c>
      <c r="AE27" s="6">
        <v>6</v>
      </c>
      <c r="AF27" s="6">
        <v>6</v>
      </c>
      <c r="AG27" s="6">
        <v>6</v>
      </c>
      <c r="AH27" s="6">
        <v>6</v>
      </c>
      <c r="AI27" s="6">
        <v>6</v>
      </c>
      <c r="AJ27" s="6">
        <v>6</v>
      </c>
      <c r="AK27" s="6">
        <v>6</v>
      </c>
      <c r="AL27" s="6">
        <v>6</v>
      </c>
      <c r="AM27" s="6">
        <v>6</v>
      </c>
      <c r="AN27" s="6">
        <v>6</v>
      </c>
      <c r="AO27" s="6">
        <v>6</v>
      </c>
      <c r="AP27" s="6">
        <v>6</v>
      </c>
      <c r="AQ27" s="6">
        <v>6</v>
      </c>
      <c r="AR27" s="6">
        <v>6</v>
      </c>
      <c r="AS27" s="6">
        <v>6</v>
      </c>
      <c r="AT27" s="6">
        <v>6</v>
      </c>
      <c r="AU27" s="6">
        <v>6</v>
      </c>
      <c r="AV27" s="6">
        <v>6</v>
      </c>
      <c r="AW27" s="6">
        <v>6</v>
      </c>
      <c r="AX27" s="6">
        <v>6</v>
      </c>
    </row>
    <row r="28" spans="2:50" x14ac:dyDescent="0.25">
      <c r="C28">
        <f t="shared" si="1"/>
        <v>1.1428571428571428</v>
      </c>
      <c r="D28" s="6" t="s">
        <v>436</v>
      </c>
      <c r="E28" s="7" t="s">
        <v>60</v>
      </c>
      <c r="F28" s="65">
        <f t="shared" si="2"/>
        <v>23684.16</v>
      </c>
      <c r="G28" s="7">
        <f t="shared" si="3"/>
        <v>4800</v>
      </c>
      <c r="H28" s="7">
        <v>25</v>
      </c>
      <c r="I28" s="7">
        <f t="shared" si="4"/>
        <v>192</v>
      </c>
      <c r="J28" s="7"/>
      <c r="K28" s="7"/>
      <c r="L28" s="7"/>
      <c r="M28" s="7"/>
      <c r="N28" s="7"/>
      <c r="O28" s="6"/>
      <c r="P28" s="7"/>
      <c r="Q28" s="6"/>
      <c r="R28" s="6">
        <v>8</v>
      </c>
      <c r="S28" s="6">
        <v>8</v>
      </c>
      <c r="T28" s="6">
        <v>8</v>
      </c>
      <c r="U28" s="6">
        <v>8</v>
      </c>
      <c r="V28" s="6">
        <v>8</v>
      </c>
      <c r="W28" s="6">
        <v>8</v>
      </c>
      <c r="X28" s="6">
        <v>8</v>
      </c>
      <c r="Y28" s="6">
        <v>8</v>
      </c>
      <c r="Z28" s="6">
        <v>8</v>
      </c>
      <c r="AA28" s="6">
        <v>2</v>
      </c>
      <c r="AB28" s="6">
        <v>2</v>
      </c>
      <c r="AC28" s="6">
        <v>2</v>
      </c>
      <c r="AD28" s="6">
        <v>2</v>
      </c>
      <c r="AE28" s="6">
        <v>2</v>
      </c>
      <c r="AF28" s="6">
        <v>2</v>
      </c>
      <c r="AG28" s="6">
        <v>2</v>
      </c>
      <c r="AH28" s="6">
        <v>2</v>
      </c>
      <c r="AI28" s="6">
        <v>2</v>
      </c>
      <c r="AJ28" s="6">
        <v>2</v>
      </c>
      <c r="AK28" s="6">
        <v>2</v>
      </c>
      <c r="AL28" s="6">
        <v>2</v>
      </c>
      <c r="AM28" s="6">
        <v>8</v>
      </c>
      <c r="AN28" s="6">
        <v>8</v>
      </c>
      <c r="AO28" s="6">
        <v>8</v>
      </c>
      <c r="AP28" s="6">
        <v>8</v>
      </c>
      <c r="AQ28" s="6">
        <v>8</v>
      </c>
      <c r="AR28" s="6">
        <v>8</v>
      </c>
      <c r="AS28" s="6">
        <v>8</v>
      </c>
      <c r="AT28" s="6">
        <v>8</v>
      </c>
      <c r="AU28" s="6">
        <v>8</v>
      </c>
      <c r="AV28" s="6">
        <v>8</v>
      </c>
      <c r="AW28" s="6">
        <v>8</v>
      </c>
      <c r="AX28" s="6">
        <v>8</v>
      </c>
    </row>
    <row r="29" spans="2:50" x14ac:dyDescent="0.25">
      <c r="C29">
        <f t="shared" si="1"/>
        <v>0.8571428571428571</v>
      </c>
      <c r="D29" s="6" t="s">
        <v>437</v>
      </c>
      <c r="E29" s="7" t="s">
        <v>61</v>
      </c>
      <c r="F29" s="65">
        <f t="shared" si="2"/>
        <v>17763.12</v>
      </c>
      <c r="G29" s="7">
        <f t="shared" si="3"/>
        <v>3600</v>
      </c>
      <c r="H29" s="7">
        <v>25</v>
      </c>
      <c r="I29" s="7">
        <f t="shared" si="4"/>
        <v>144</v>
      </c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>
        <v>12</v>
      </c>
      <c r="AB29" s="6">
        <v>12</v>
      </c>
      <c r="AC29" s="6">
        <v>12</v>
      </c>
      <c r="AD29" s="6">
        <v>12</v>
      </c>
      <c r="AE29" s="6">
        <v>12</v>
      </c>
      <c r="AF29" s="6">
        <v>12</v>
      </c>
      <c r="AG29" s="6">
        <v>12</v>
      </c>
      <c r="AH29" s="6">
        <v>12</v>
      </c>
      <c r="AI29" s="6">
        <v>12</v>
      </c>
      <c r="AJ29" s="6">
        <v>12</v>
      </c>
      <c r="AK29" s="6">
        <v>12</v>
      </c>
      <c r="AL29" s="6">
        <v>12</v>
      </c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2:50" x14ac:dyDescent="0.25">
      <c r="C30">
        <f t="shared" si="1"/>
        <v>0.5714285714285714</v>
      </c>
      <c r="D30" s="6" t="s">
        <v>438</v>
      </c>
      <c r="E30" s="7" t="s">
        <v>62</v>
      </c>
      <c r="F30" s="65">
        <f t="shared" si="2"/>
        <v>16578.912</v>
      </c>
      <c r="G30" s="7">
        <f t="shared" si="3"/>
        <v>3360</v>
      </c>
      <c r="H30" s="7">
        <v>35</v>
      </c>
      <c r="I30" s="7">
        <f t="shared" si="4"/>
        <v>96</v>
      </c>
      <c r="J30" s="7"/>
      <c r="K30" s="7"/>
      <c r="L30" s="7"/>
      <c r="M30" s="7"/>
      <c r="N30" s="7"/>
      <c r="O30" s="6"/>
      <c r="P30" s="6"/>
      <c r="Q30" s="6">
        <v>8</v>
      </c>
      <c r="R30" s="6">
        <v>8</v>
      </c>
      <c r="S30" s="6">
        <v>8</v>
      </c>
      <c r="T30" s="6">
        <v>8</v>
      </c>
      <c r="U30" s="6">
        <v>8</v>
      </c>
      <c r="V30" s="6">
        <v>8</v>
      </c>
      <c r="W30" s="6">
        <v>8</v>
      </c>
      <c r="X30" s="6">
        <v>8</v>
      </c>
      <c r="Y30" s="6">
        <v>8</v>
      </c>
      <c r="Z30" s="6">
        <v>8</v>
      </c>
      <c r="AA30" s="6">
        <v>8</v>
      </c>
      <c r="AB30" s="6">
        <v>8</v>
      </c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2:50" x14ac:dyDescent="0.25">
      <c r="C31">
        <f t="shared" si="1"/>
        <v>0.5</v>
      </c>
      <c r="D31" s="6" t="s">
        <v>439</v>
      </c>
      <c r="E31" s="7" t="s">
        <v>63</v>
      </c>
      <c r="F31" s="65">
        <f t="shared" si="2"/>
        <v>20723.64</v>
      </c>
      <c r="G31" s="7">
        <f t="shared" si="3"/>
        <v>4200</v>
      </c>
      <c r="H31" s="7">
        <v>50</v>
      </c>
      <c r="I31" s="7">
        <f t="shared" si="4"/>
        <v>84</v>
      </c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>
        <v>14</v>
      </c>
      <c r="AD31" s="6">
        <v>14</v>
      </c>
      <c r="AE31" s="6">
        <v>14</v>
      </c>
      <c r="AF31" s="6">
        <v>14</v>
      </c>
      <c r="AG31" s="6">
        <v>14</v>
      </c>
      <c r="AH31" s="6">
        <v>14</v>
      </c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2:50" x14ac:dyDescent="0.25">
      <c r="C32">
        <f t="shared" si="1"/>
        <v>0.5</v>
      </c>
      <c r="D32" s="6" t="s">
        <v>440</v>
      </c>
      <c r="E32" s="7" t="s">
        <v>64</v>
      </c>
      <c r="F32" s="65">
        <f t="shared" si="2"/>
        <v>14506.547999999999</v>
      </c>
      <c r="G32" s="7">
        <f t="shared" si="3"/>
        <v>2940</v>
      </c>
      <c r="H32" s="7">
        <v>35</v>
      </c>
      <c r="I32" s="7">
        <f t="shared" si="4"/>
        <v>84</v>
      </c>
      <c r="J32" s="7"/>
      <c r="K32" s="7"/>
      <c r="L32" s="7"/>
      <c r="M32" s="7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>
        <v>14</v>
      </c>
      <c r="AD32" s="6">
        <v>14</v>
      </c>
      <c r="AE32" s="6">
        <v>14</v>
      </c>
      <c r="AF32" s="6">
        <v>14</v>
      </c>
      <c r="AG32" s="6">
        <v>14</v>
      </c>
      <c r="AH32" s="6">
        <v>14</v>
      </c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3:50" x14ac:dyDescent="0.25">
      <c r="C33">
        <f>I33/168</f>
        <v>0</v>
      </c>
      <c r="D33" s="6" t="s">
        <v>441</v>
      </c>
      <c r="E33" s="7" t="s">
        <v>65</v>
      </c>
      <c r="F33" s="65"/>
      <c r="G33" s="7">
        <f t="shared" si="3"/>
        <v>0</v>
      </c>
      <c r="H33" s="7"/>
      <c r="I33" s="7">
        <f t="shared" si="4"/>
        <v>0</v>
      </c>
      <c r="J33" s="7"/>
      <c r="K33" s="7"/>
      <c r="L33" s="7"/>
      <c r="M33" s="7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3:50" x14ac:dyDescent="0.25">
      <c r="C34">
        <f t="shared" si="1"/>
        <v>0</v>
      </c>
      <c r="D34" s="6" t="s">
        <v>442</v>
      </c>
      <c r="E34" s="7" t="s">
        <v>66</v>
      </c>
      <c r="F34" s="65"/>
      <c r="G34" s="7">
        <f t="shared" si="3"/>
        <v>0</v>
      </c>
      <c r="H34" s="7"/>
      <c r="I34" s="7">
        <f t="shared" si="4"/>
        <v>0</v>
      </c>
      <c r="J34" s="7"/>
      <c r="K34" s="7"/>
      <c r="L34" s="7"/>
      <c r="M34" s="7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3:50" x14ac:dyDescent="0.25">
      <c r="C35">
        <f t="shared" si="1"/>
        <v>0</v>
      </c>
      <c r="D35" s="6" t="s">
        <v>443</v>
      </c>
      <c r="E35" s="7" t="s">
        <v>67</v>
      </c>
      <c r="F35" s="65"/>
      <c r="G35" s="7">
        <f t="shared" si="3"/>
        <v>0</v>
      </c>
      <c r="H35" s="7"/>
      <c r="I35" s="7">
        <f t="shared" si="4"/>
        <v>0</v>
      </c>
      <c r="J35" s="7"/>
      <c r="K35" s="7"/>
      <c r="L35" s="7"/>
      <c r="M35" s="7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3:50" x14ac:dyDescent="0.25">
      <c r="C36">
        <f t="shared" si="1"/>
        <v>0</v>
      </c>
      <c r="D36" s="6" t="s">
        <v>444</v>
      </c>
      <c r="E36" s="7" t="s">
        <v>68</v>
      </c>
      <c r="F36" s="65"/>
      <c r="G36" s="7">
        <f t="shared" si="3"/>
        <v>0</v>
      </c>
      <c r="H36" s="7"/>
      <c r="I36" s="7">
        <f t="shared" si="4"/>
        <v>0</v>
      </c>
      <c r="J36" s="7"/>
      <c r="K36" s="7"/>
      <c r="L36" s="7"/>
      <c r="M36" s="7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3:50" x14ac:dyDescent="0.25">
      <c r="C37">
        <f t="shared" si="1"/>
        <v>0</v>
      </c>
      <c r="D37" s="6" t="s">
        <v>445</v>
      </c>
      <c r="E37" s="7" t="s">
        <v>69</v>
      </c>
      <c r="F37" s="65"/>
      <c r="G37" s="7">
        <f t="shared" si="3"/>
        <v>0</v>
      </c>
      <c r="H37" s="7"/>
      <c r="I37" s="7">
        <f t="shared" si="4"/>
        <v>0</v>
      </c>
      <c r="J37" s="7"/>
      <c r="K37" s="7"/>
      <c r="L37" s="7"/>
      <c r="M37" s="7"/>
      <c r="N37" s="7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3:50" x14ac:dyDescent="0.25">
      <c r="C38">
        <f t="shared" si="1"/>
        <v>0</v>
      </c>
      <c r="D38" s="6" t="s">
        <v>446</v>
      </c>
      <c r="E38" s="7" t="s">
        <v>70</v>
      </c>
      <c r="F38" s="65"/>
      <c r="G38" s="7">
        <f t="shared" si="3"/>
        <v>0</v>
      </c>
      <c r="H38" s="7"/>
      <c r="I38" s="7">
        <f t="shared" si="4"/>
        <v>0</v>
      </c>
      <c r="J38" s="7"/>
      <c r="K38" s="7"/>
      <c r="L38" s="7"/>
      <c r="M38" s="7"/>
      <c r="N38" s="7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3:50" x14ac:dyDescent="0.25">
      <c r="C39">
        <f t="shared" si="1"/>
        <v>0</v>
      </c>
      <c r="D39" s="6" t="s">
        <v>447</v>
      </c>
      <c r="E39" s="7" t="s">
        <v>71</v>
      </c>
      <c r="F39" s="65"/>
      <c r="G39" s="7">
        <f t="shared" si="3"/>
        <v>0</v>
      </c>
      <c r="H39" s="7"/>
      <c r="I39" s="7">
        <f t="shared" si="4"/>
        <v>0</v>
      </c>
      <c r="J39" s="7"/>
      <c r="K39" s="7"/>
      <c r="L39" s="7"/>
      <c r="M39" s="7"/>
      <c r="N39" s="7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3:50" x14ac:dyDescent="0.25">
      <c r="C40">
        <f t="shared" si="1"/>
        <v>0</v>
      </c>
      <c r="D40" s="6" t="s">
        <v>448</v>
      </c>
      <c r="E40" s="7" t="s">
        <v>72</v>
      </c>
      <c r="F40" s="65"/>
      <c r="G40" s="7">
        <f t="shared" si="3"/>
        <v>0</v>
      </c>
      <c r="H40" s="7"/>
      <c r="I40" s="7">
        <f t="shared" si="4"/>
        <v>0</v>
      </c>
      <c r="J40" s="7"/>
      <c r="K40" s="7"/>
      <c r="L40" s="7"/>
      <c r="M40" s="7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3:50" x14ac:dyDescent="0.25">
      <c r="C41">
        <f t="shared" si="1"/>
        <v>0</v>
      </c>
      <c r="D41" s="6" t="s">
        <v>449</v>
      </c>
      <c r="E41" s="7" t="s">
        <v>73</v>
      </c>
      <c r="F41" s="65"/>
      <c r="G41" s="7">
        <f t="shared" si="3"/>
        <v>0</v>
      </c>
      <c r="H41" s="7"/>
      <c r="I41" s="7">
        <f t="shared" si="4"/>
        <v>0</v>
      </c>
      <c r="J41" s="7"/>
      <c r="K41" s="7"/>
      <c r="L41" s="7"/>
      <c r="M41" s="7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3:50" x14ac:dyDescent="0.25">
      <c r="C42">
        <f t="shared" si="1"/>
        <v>0</v>
      </c>
      <c r="D42" s="6" t="s">
        <v>450</v>
      </c>
      <c r="E42" s="7" t="s">
        <v>74</v>
      </c>
      <c r="F42" s="65"/>
      <c r="G42" s="7">
        <f t="shared" si="3"/>
        <v>0</v>
      </c>
      <c r="H42" s="7"/>
      <c r="I42" s="7">
        <f t="shared" si="4"/>
        <v>0</v>
      </c>
      <c r="J42" s="7"/>
      <c r="K42" s="7"/>
      <c r="L42" s="7"/>
      <c r="M42" s="7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3:50" x14ac:dyDescent="0.25">
      <c r="C43">
        <f t="shared" si="1"/>
        <v>0</v>
      </c>
      <c r="D43" s="6" t="s">
        <v>451</v>
      </c>
      <c r="E43" s="7" t="s">
        <v>75</v>
      </c>
      <c r="F43" s="65"/>
      <c r="G43" s="7">
        <f t="shared" si="3"/>
        <v>0</v>
      </c>
      <c r="H43" s="7"/>
      <c r="I43" s="7">
        <f t="shared" si="4"/>
        <v>0</v>
      </c>
      <c r="J43" s="7"/>
      <c r="K43" s="7"/>
      <c r="L43" s="7"/>
      <c r="M43" s="7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3:50" x14ac:dyDescent="0.25">
      <c r="C44">
        <f t="shared" si="1"/>
        <v>0</v>
      </c>
      <c r="D44" s="6" t="s">
        <v>452</v>
      </c>
      <c r="E44" s="7" t="s">
        <v>76</v>
      </c>
      <c r="F44" s="65"/>
      <c r="G44" s="7">
        <f t="shared" si="3"/>
        <v>0</v>
      </c>
      <c r="H44" s="7"/>
      <c r="I44" s="7">
        <f t="shared" si="4"/>
        <v>0</v>
      </c>
      <c r="J44" s="7"/>
      <c r="K44" s="7"/>
      <c r="L44" s="7"/>
      <c r="M44" s="7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3:50" x14ac:dyDescent="0.25">
      <c r="C45">
        <f t="shared" si="1"/>
        <v>0</v>
      </c>
      <c r="D45" s="6" t="s">
        <v>453</v>
      </c>
      <c r="E45" s="7" t="s">
        <v>77</v>
      </c>
      <c r="F45" s="65"/>
      <c r="G45" s="7">
        <f t="shared" si="3"/>
        <v>0</v>
      </c>
      <c r="H45" s="7"/>
      <c r="I45" s="7">
        <f t="shared" si="4"/>
        <v>0</v>
      </c>
      <c r="J45" s="7"/>
      <c r="K45" s="7"/>
      <c r="L45" s="7"/>
      <c r="M45" s="7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3:50" x14ac:dyDescent="0.25">
      <c r="C46">
        <f t="shared" si="1"/>
        <v>0</v>
      </c>
      <c r="D46" s="6" t="s">
        <v>454</v>
      </c>
      <c r="E46" s="7" t="s">
        <v>78</v>
      </c>
      <c r="F46" s="65"/>
      <c r="G46" s="7">
        <f t="shared" si="3"/>
        <v>0</v>
      </c>
      <c r="H46" s="7"/>
      <c r="I46" s="7">
        <f t="shared" si="4"/>
        <v>0</v>
      </c>
      <c r="J46" s="7"/>
      <c r="K46" s="7"/>
      <c r="L46" s="7"/>
      <c r="M46" s="7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3:50" x14ac:dyDescent="0.25">
      <c r="C47">
        <f t="shared" si="1"/>
        <v>0</v>
      </c>
      <c r="D47" s="6" t="s">
        <v>455</v>
      </c>
      <c r="E47" s="7" t="s">
        <v>79</v>
      </c>
      <c r="F47" s="65"/>
      <c r="G47" s="7">
        <f t="shared" si="3"/>
        <v>0</v>
      </c>
      <c r="H47" s="7"/>
      <c r="I47" s="7">
        <f t="shared" si="4"/>
        <v>0</v>
      </c>
      <c r="J47" s="7"/>
      <c r="K47" s="7"/>
      <c r="L47" s="7"/>
      <c r="M47" s="7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3:50" x14ac:dyDescent="0.25">
      <c r="C48">
        <f t="shared" si="1"/>
        <v>0</v>
      </c>
      <c r="D48" s="6" t="s">
        <v>456</v>
      </c>
      <c r="E48" s="7" t="s">
        <v>80</v>
      </c>
      <c r="F48" s="65"/>
      <c r="G48" s="7">
        <f t="shared" si="3"/>
        <v>0</v>
      </c>
      <c r="H48" s="7"/>
      <c r="I48" s="7">
        <f t="shared" si="4"/>
        <v>0</v>
      </c>
      <c r="J48" s="7"/>
      <c r="K48" s="7"/>
      <c r="L48" s="7"/>
      <c r="M48" s="7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3:50" x14ac:dyDescent="0.25">
      <c r="C49">
        <f t="shared" si="1"/>
        <v>0</v>
      </c>
      <c r="D49" s="6" t="s">
        <v>457</v>
      </c>
      <c r="E49" s="7" t="s">
        <v>81</v>
      </c>
      <c r="F49" s="65"/>
      <c r="G49" s="7">
        <f t="shared" si="3"/>
        <v>0</v>
      </c>
      <c r="H49" s="7"/>
      <c r="I49" s="7">
        <f t="shared" si="4"/>
        <v>0</v>
      </c>
      <c r="J49" s="7"/>
      <c r="K49" s="7"/>
      <c r="L49" s="7"/>
      <c r="M49" s="7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3:50" x14ac:dyDescent="0.25">
      <c r="C50">
        <f t="shared" si="1"/>
        <v>0</v>
      </c>
      <c r="D50" s="6" t="s">
        <v>458</v>
      </c>
      <c r="E50" s="7" t="s">
        <v>82</v>
      </c>
      <c r="F50" s="65"/>
      <c r="G50" s="7">
        <f t="shared" si="3"/>
        <v>0</v>
      </c>
      <c r="H50" s="7"/>
      <c r="I50" s="7">
        <f t="shared" si="4"/>
        <v>0</v>
      </c>
      <c r="J50" s="7"/>
      <c r="K50" s="7"/>
      <c r="L50" s="7"/>
      <c r="M50" s="7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3:50" x14ac:dyDescent="0.25">
      <c r="C51">
        <f t="shared" si="1"/>
        <v>0</v>
      </c>
      <c r="D51" s="6" t="s">
        <v>459</v>
      </c>
      <c r="E51" s="7" t="s">
        <v>83</v>
      </c>
      <c r="F51" s="65"/>
      <c r="G51" s="7">
        <f t="shared" si="3"/>
        <v>0</v>
      </c>
      <c r="H51" s="7"/>
      <c r="I51" s="7">
        <f t="shared" si="4"/>
        <v>0</v>
      </c>
      <c r="J51" s="7"/>
      <c r="K51" s="7"/>
      <c r="L51" s="7"/>
      <c r="M51" s="7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3:50" x14ac:dyDescent="0.25">
      <c r="C52">
        <f t="shared" si="1"/>
        <v>0</v>
      </c>
      <c r="D52" s="6" t="s">
        <v>460</v>
      </c>
      <c r="E52" s="7" t="s">
        <v>84</v>
      </c>
      <c r="F52" s="65"/>
      <c r="G52" s="7">
        <f t="shared" si="3"/>
        <v>0</v>
      </c>
      <c r="H52" s="7"/>
      <c r="I52" s="7">
        <f t="shared" si="4"/>
        <v>0</v>
      </c>
      <c r="J52" s="7"/>
      <c r="K52" s="7"/>
      <c r="L52" s="7"/>
      <c r="M52" s="7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3:50" x14ac:dyDescent="0.25">
      <c r="C53">
        <f t="shared" si="1"/>
        <v>0</v>
      </c>
      <c r="D53" s="6" t="s">
        <v>461</v>
      </c>
      <c r="E53" s="7" t="s">
        <v>85</v>
      </c>
      <c r="F53" s="65"/>
      <c r="G53" s="7">
        <f t="shared" si="3"/>
        <v>0</v>
      </c>
      <c r="H53" s="7"/>
      <c r="I53" s="7">
        <f t="shared" si="4"/>
        <v>0</v>
      </c>
      <c r="J53" s="7"/>
      <c r="K53" s="7"/>
      <c r="L53" s="7"/>
      <c r="M53" s="7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3:50" x14ac:dyDescent="0.25">
      <c r="C54">
        <f t="shared" si="1"/>
        <v>0</v>
      </c>
      <c r="D54" s="6" t="s">
        <v>462</v>
      </c>
      <c r="E54" s="7" t="s">
        <v>86</v>
      </c>
      <c r="F54" s="65"/>
      <c r="G54" s="7">
        <f t="shared" si="3"/>
        <v>0</v>
      </c>
      <c r="H54" s="7"/>
      <c r="I54" s="7">
        <f t="shared" si="4"/>
        <v>0</v>
      </c>
      <c r="J54" s="7"/>
      <c r="K54" s="7"/>
      <c r="L54" s="7"/>
      <c r="M54" s="7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3:50" x14ac:dyDescent="0.25">
      <c r="C55">
        <f t="shared" si="1"/>
        <v>0</v>
      </c>
      <c r="D55" s="6" t="s">
        <v>463</v>
      </c>
      <c r="E55" s="7" t="s">
        <v>87</v>
      </c>
      <c r="F55" s="65"/>
      <c r="G55" s="7">
        <f t="shared" si="3"/>
        <v>0</v>
      </c>
      <c r="H55" s="7"/>
      <c r="I55" s="7">
        <f t="shared" si="4"/>
        <v>0</v>
      </c>
      <c r="J55" s="7"/>
      <c r="K55" s="7"/>
      <c r="L55" s="7"/>
      <c r="M55" s="7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3:50" x14ac:dyDescent="0.25">
      <c r="C56">
        <f t="shared" si="1"/>
        <v>0</v>
      </c>
      <c r="D56" s="6" t="s">
        <v>464</v>
      </c>
      <c r="E56" s="7" t="s">
        <v>88</v>
      </c>
      <c r="F56" s="65"/>
      <c r="G56" s="7">
        <f t="shared" si="3"/>
        <v>0</v>
      </c>
      <c r="H56" s="7"/>
      <c r="I56" s="7">
        <f t="shared" si="4"/>
        <v>0</v>
      </c>
      <c r="J56" s="7"/>
      <c r="K56" s="7"/>
      <c r="L56" s="7"/>
      <c r="M56" s="7"/>
      <c r="N56" s="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3:50" x14ac:dyDescent="0.25">
      <c r="C57">
        <f t="shared" si="1"/>
        <v>0</v>
      </c>
      <c r="D57" s="6" t="s">
        <v>465</v>
      </c>
      <c r="E57" s="7" t="s">
        <v>89</v>
      </c>
      <c r="F57" s="65"/>
      <c r="G57" s="7">
        <f t="shared" si="3"/>
        <v>0</v>
      </c>
      <c r="H57" s="7"/>
      <c r="I57" s="7">
        <f t="shared" si="4"/>
        <v>0</v>
      </c>
      <c r="J57" s="7"/>
      <c r="K57" s="7"/>
      <c r="L57" s="7"/>
      <c r="M57" s="7"/>
      <c r="N57" s="7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3:50" x14ac:dyDescent="0.25">
      <c r="C58">
        <f t="shared" si="1"/>
        <v>0</v>
      </c>
      <c r="D58" s="6" t="s">
        <v>466</v>
      </c>
      <c r="E58" s="7" t="s">
        <v>90</v>
      </c>
      <c r="F58" s="65"/>
      <c r="G58" s="7">
        <f t="shared" si="3"/>
        <v>0</v>
      </c>
      <c r="H58" s="7"/>
      <c r="I58" s="7">
        <f t="shared" si="4"/>
        <v>0</v>
      </c>
      <c r="J58" s="7"/>
      <c r="K58" s="7"/>
      <c r="L58" s="7"/>
      <c r="M58" s="7"/>
      <c r="N58" s="7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3:50" x14ac:dyDescent="0.25">
      <c r="C59">
        <f t="shared" si="1"/>
        <v>0</v>
      </c>
      <c r="D59" s="6" t="s">
        <v>467</v>
      </c>
      <c r="E59" s="7" t="s">
        <v>91</v>
      </c>
      <c r="F59" s="65"/>
      <c r="G59" s="7">
        <f t="shared" si="3"/>
        <v>0</v>
      </c>
      <c r="H59" s="7"/>
      <c r="I59" s="7">
        <f t="shared" si="4"/>
        <v>0</v>
      </c>
      <c r="J59" s="7"/>
      <c r="K59" s="7"/>
      <c r="L59" s="7"/>
      <c r="M59" s="7"/>
      <c r="N59" s="7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3:50" x14ac:dyDescent="0.25">
      <c r="C60">
        <f t="shared" si="1"/>
        <v>0</v>
      </c>
      <c r="D60" s="6" t="s">
        <v>468</v>
      </c>
      <c r="E60" s="7" t="s">
        <v>92</v>
      </c>
      <c r="F60" s="65"/>
      <c r="G60" s="7">
        <f t="shared" si="3"/>
        <v>0</v>
      </c>
      <c r="H60" s="7"/>
      <c r="I60" s="7">
        <f t="shared" si="4"/>
        <v>0</v>
      </c>
      <c r="J60" s="7"/>
      <c r="K60" s="7"/>
      <c r="L60" s="7"/>
      <c r="M60" s="7"/>
      <c r="N60" s="7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3:50" x14ac:dyDescent="0.25">
      <c r="C61">
        <f t="shared" si="1"/>
        <v>0</v>
      </c>
      <c r="D61" s="6" t="s">
        <v>469</v>
      </c>
      <c r="E61" s="7" t="s">
        <v>93</v>
      </c>
      <c r="F61" s="65"/>
      <c r="G61" s="7">
        <f t="shared" si="3"/>
        <v>0</v>
      </c>
      <c r="H61" s="7"/>
      <c r="I61" s="7">
        <f t="shared" si="4"/>
        <v>0</v>
      </c>
      <c r="J61" s="7"/>
      <c r="K61" s="7"/>
      <c r="L61" s="7"/>
      <c r="M61" s="7"/>
      <c r="N61" s="7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3:50" x14ac:dyDescent="0.25">
      <c r="C62">
        <f t="shared" si="1"/>
        <v>0</v>
      </c>
      <c r="D62" s="6" t="s">
        <v>470</v>
      </c>
      <c r="E62" s="7" t="s">
        <v>94</v>
      </c>
      <c r="F62" s="65"/>
      <c r="G62" s="7">
        <f t="shared" si="3"/>
        <v>0</v>
      </c>
      <c r="H62" s="7"/>
      <c r="I62" s="7">
        <f t="shared" si="4"/>
        <v>0</v>
      </c>
      <c r="J62" s="7"/>
      <c r="K62" s="7"/>
      <c r="L62" s="7"/>
      <c r="M62" s="7"/>
      <c r="N62" s="7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3:50" x14ac:dyDescent="0.25">
      <c r="C63">
        <f t="shared" si="1"/>
        <v>0</v>
      </c>
      <c r="D63" s="6" t="s">
        <v>471</v>
      </c>
      <c r="E63" s="7" t="s">
        <v>95</v>
      </c>
      <c r="F63" s="65"/>
      <c r="G63" s="7">
        <f t="shared" si="3"/>
        <v>0</v>
      </c>
      <c r="H63" s="7"/>
      <c r="I63" s="7">
        <f t="shared" si="4"/>
        <v>0</v>
      </c>
      <c r="J63" s="7"/>
      <c r="K63" s="7"/>
      <c r="L63" s="7"/>
      <c r="M63" s="7"/>
      <c r="N63" s="7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3:50" x14ac:dyDescent="0.25">
      <c r="C64">
        <f t="shared" si="1"/>
        <v>0</v>
      </c>
      <c r="D64" s="6" t="s">
        <v>472</v>
      </c>
      <c r="E64" s="7" t="s">
        <v>96</v>
      </c>
      <c r="F64" s="65"/>
      <c r="G64" s="7">
        <f t="shared" si="3"/>
        <v>0</v>
      </c>
      <c r="H64" s="7"/>
      <c r="I64" s="7">
        <f t="shared" si="4"/>
        <v>0</v>
      </c>
      <c r="J64" s="7"/>
      <c r="K64" s="7"/>
      <c r="L64" s="7"/>
      <c r="M64" s="7"/>
      <c r="N64" s="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3:50" x14ac:dyDescent="0.25">
      <c r="C65">
        <f t="shared" si="1"/>
        <v>0</v>
      </c>
      <c r="D65" s="6" t="s">
        <v>473</v>
      </c>
      <c r="E65" s="7" t="s">
        <v>97</v>
      </c>
      <c r="F65" s="65"/>
      <c r="G65" s="7">
        <f t="shared" si="3"/>
        <v>0</v>
      </c>
      <c r="H65" s="7"/>
      <c r="I65" s="7">
        <f t="shared" si="4"/>
        <v>0</v>
      </c>
      <c r="J65" s="7"/>
      <c r="K65" s="7"/>
      <c r="L65" s="7"/>
      <c r="M65" s="7"/>
      <c r="N65" s="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3:50" x14ac:dyDescent="0.25">
      <c r="C66">
        <f t="shared" si="1"/>
        <v>0</v>
      </c>
      <c r="D66" s="6" t="s">
        <v>474</v>
      </c>
      <c r="E66" s="7" t="s">
        <v>98</v>
      </c>
      <c r="F66" s="65"/>
      <c r="G66" s="7">
        <f t="shared" si="3"/>
        <v>0</v>
      </c>
      <c r="H66" s="7"/>
      <c r="I66" s="7">
        <f t="shared" si="4"/>
        <v>0</v>
      </c>
      <c r="J66" s="7"/>
      <c r="K66" s="7"/>
      <c r="L66" s="7"/>
      <c r="M66" s="7"/>
      <c r="N66" s="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3:50" x14ac:dyDescent="0.25">
      <c r="C67">
        <f t="shared" si="1"/>
        <v>0</v>
      </c>
      <c r="D67" s="6" t="s">
        <v>475</v>
      </c>
      <c r="E67" s="7" t="s">
        <v>99</v>
      </c>
      <c r="F67" s="65"/>
      <c r="G67" s="7">
        <f t="shared" si="3"/>
        <v>0</v>
      </c>
      <c r="H67" s="7"/>
      <c r="I67" s="7">
        <f t="shared" si="4"/>
        <v>0</v>
      </c>
      <c r="J67" s="7"/>
      <c r="K67" s="7"/>
      <c r="L67" s="7"/>
      <c r="M67" s="7"/>
      <c r="N67" s="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3:50" x14ac:dyDescent="0.25">
      <c r="C68">
        <f t="shared" si="1"/>
        <v>0</v>
      </c>
      <c r="D68" s="6" t="s">
        <v>476</v>
      </c>
      <c r="E68" s="7" t="s">
        <v>100</v>
      </c>
      <c r="F68" s="65"/>
      <c r="G68" s="7">
        <f t="shared" si="3"/>
        <v>0</v>
      </c>
      <c r="H68" s="7"/>
      <c r="I68" s="7">
        <f t="shared" si="4"/>
        <v>0</v>
      </c>
      <c r="J68" s="7"/>
      <c r="K68" s="7"/>
      <c r="L68" s="7"/>
      <c r="M68" s="7"/>
      <c r="N68" s="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3:50" x14ac:dyDescent="0.25">
      <c r="C69">
        <f t="shared" si="1"/>
        <v>0</v>
      </c>
      <c r="D69" s="6" t="s">
        <v>477</v>
      </c>
      <c r="E69" s="7" t="s">
        <v>101</v>
      </c>
      <c r="F69" s="65"/>
      <c r="G69" s="7">
        <f t="shared" si="3"/>
        <v>0</v>
      </c>
      <c r="H69" s="7"/>
      <c r="I69" s="7">
        <f t="shared" si="4"/>
        <v>0</v>
      </c>
      <c r="J69" s="7"/>
      <c r="K69" s="7"/>
      <c r="L69" s="7"/>
      <c r="M69" s="7"/>
      <c r="N69" s="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3:50" x14ac:dyDescent="0.25">
      <c r="C70">
        <f t="shared" si="1"/>
        <v>0</v>
      </c>
      <c r="D70" s="6" t="s">
        <v>478</v>
      </c>
      <c r="E70" s="7" t="s">
        <v>102</v>
      </c>
      <c r="F70" s="65"/>
      <c r="G70" s="7">
        <f t="shared" si="3"/>
        <v>0</v>
      </c>
      <c r="H70" s="7"/>
      <c r="I70" s="7">
        <f t="shared" si="4"/>
        <v>0</v>
      </c>
      <c r="J70" s="7"/>
      <c r="K70" s="7"/>
      <c r="L70" s="7"/>
      <c r="M70" s="7"/>
      <c r="N70" s="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3:50" x14ac:dyDescent="0.25">
      <c r="C71">
        <f t="shared" si="1"/>
        <v>0</v>
      </c>
      <c r="D71" s="6" t="s">
        <v>479</v>
      </c>
      <c r="E71" s="7" t="s">
        <v>103</v>
      </c>
      <c r="F71" s="65"/>
      <c r="G71" s="7">
        <f t="shared" si="3"/>
        <v>0</v>
      </c>
      <c r="H71" s="7"/>
      <c r="I71" s="7">
        <f t="shared" si="4"/>
        <v>0</v>
      </c>
      <c r="J71" s="7"/>
      <c r="K71" s="7"/>
      <c r="L71" s="7"/>
      <c r="M71" s="7"/>
      <c r="N71" s="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3:50" x14ac:dyDescent="0.25">
      <c r="C72">
        <f t="shared" si="1"/>
        <v>0</v>
      </c>
      <c r="D72" s="6" t="s">
        <v>480</v>
      </c>
      <c r="E72" s="7" t="s">
        <v>104</v>
      </c>
      <c r="F72" s="65"/>
      <c r="G72" s="7">
        <f t="shared" si="3"/>
        <v>0</v>
      </c>
      <c r="H72" s="7"/>
      <c r="I72" s="7">
        <f t="shared" si="4"/>
        <v>0</v>
      </c>
      <c r="J72" s="7"/>
      <c r="K72" s="7"/>
      <c r="L72" s="7"/>
      <c r="M72" s="7"/>
      <c r="N72" s="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3:50" x14ac:dyDescent="0.25">
      <c r="C73">
        <f t="shared" si="1"/>
        <v>0</v>
      </c>
      <c r="D73" s="6" t="s">
        <v>481</v>
      </c>
      <c r="E73" s="7" t="s">
        <v>105</v>
      </c>
      <c r="F73" s="65"/>
      <c r="G73" s="7">
        <f t="shared" si="3"/>
        <v>0</v>
      </c>
      <c r="H73" s="7"/>
      <c r="I73" s="7">
        <f t="shared" si="4"/>
        <v>0</v>
      </c>
      <c r="J73" s="7"/>
      <c r="K73" s="7"/>
      <c r="L73" s="7"/>
      <c r="M73" s="7"/>
      <c r="N73" s="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3:50" x14ac:dyDescent="0.25">
      <c r="C74">
        <f t="shared" si="1"/>
        <v>0</v>
      </c>
      <c r="D74" s="6" t="s">
        <v>482</v>
      </c>
      <c r="E74" s="7" t="s">
        <v>106</v>
      </c>
      <c r="F74" s="65"/>
      <c r="G74" s="7">
        <f t="shared" si="3"/>
        <v>0</v>
      </c>
      <c r="H74" s="7"/>
      <c r="I74" s="7">
        <f t="shared" si="4"/>
        <v>0</v>
      </c>
      <c r="J74" s="7"/>
      <c r="K74" s="7"/>
      <c r="L74" s="7"/>
      <c r="M74" s="7"/>
      <c r="N74" s="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3:50" x14ac:dyDescent="0.25">
      <c r="C75">
        <f t="shared" si="1"/>
        <v>0</v>
      </c>
      <c r="D75" s="6" t="s">
        <v>483</v>
      </c>
      <c r="E75" s="7" t="s">
        <v>107</v>
      </c>
      <c r="F75" s="65"/>
      <c r="G75" s="7">
        <f t="shared" si="3"/>
        <v>0</v>
      </c>
      <c r="H75" s="7"/>
      <c r="I75" s="7">
        <f t="shared" si="4"/>
        <v>0</v>
      </c>
      <c r="J75" s="7"/>
      <c r="K75" s="7"/>
      <c r="L75" s="7"/>
      <c r="M75" s="7"/>
      <c r="N75" s="7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3:50" x14ac:dyDescent="0.25">
      <c r="C76">
        <f t="shared" si="1"/>
        <v>0</v>
      </c>
      <c r="D76" s="6" t="s">
        <v>484</v>
      </c>
      <c r="E76" s="7" t="s">
        <v>108</v>
      </c>
      <c r="F76" s="65"/>
      <c r="G76" s="7">
        <f t="shared" si="3"/>
        <v>0</v>
      </c>
      <c r="H76" s="7"/>
      <c r="I76" s="7">
        <f t="shared" si="4"/>
        <v>0</v>
      </c>
      <c r="J76" s="7"/>
      <c r="K76" s="7"/>
      <c r="L76" s="7"/>
      <c r="M76" s="7"/>
      <c r="N76" s="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3:50" x14ac:dyDescent="0.25">
      <c r="C77">
        <f t="shared" si="1"/>
        <v>0</v>
      </c>
      <c r="D77" s="6" t="s">
        <v>485</v>
      </c>
      <c r="E77" s="7" t="s">
        <v>109</v>
      </c>
      <c r="F77" s="65"/>
      <c r="G77" s="7">
        <f t="shared" si="3"/>
        <v>0</v>
      </c>
      <c r="H77" s="7"/>
      <c r="I77" s="7">
        <f t="shared" si="4"/>
        <v>0</v>
      </c>
      <c r="J77" s="7"/>
      <c r="K77" s="7"/>
      <c r="L77" s="7"/>
      <c r="M77" s="7"/>
      <c r="N77" s="7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3:50" x14ac:dyDescent="0.25">
      <c r="C78">
        <f t="shared" si="1"/>
        <v>0</v>
      </c>
      <c r="D78" s="6" t="s">
        <v>486</v>
      </c>
      <c r="E78" s="7" t="s">
        <v>110</v>
      </c>
      <c r="F78" s="65"/>
      <c r="G78" s="7">
        <f t="shared" si="3"/>
        <v>0</v>
      </c>
      <c r="H78" s="7"/>
      <c r="I78" s="7">
        <f t="shared" si="4"/>
        <v>0</v>
      </c>
      <c r="J78" s="7"/>
      <c r="K78" s="7"/>
      <c r="L78" s="7"/>
      <c r="M78" s="7"/>
      <c r="N78" s="7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3:50" x14ac:dyDescent="0.25">
      <c r="C79">
        <f t="shared" si="1"/>
        <v>0</v>
      </c>
      <c r="D79" s="6" t="s">
        <v>487</v>
      </c>
      <c r="E79" s="7" t="s">
        <v>111</v>
      </c>
      <c r="F79" s="65"/>
      <c r="G79" s="7">
        <f t="shared" si="3"/>
        <v>0</v>
      </c>
      <c r="H79" s="7"/>
      <c r="I79" s="7">
        <f t="shared" si="4"/>
        <v>0</v>
      </c>
      <c r="J79" s="7"/>
      <c r="K79" s="7"/>
      <c r="L79" s="7"/>
      <c r="M79" s="7"/>
      <c r="N79" s="7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3:50" x14ac:dyDescent="0.25">
      <c r="C80">
        <f t="shared" si="1"/>
        <v>0</v>
      </c>
      <c r="D80" s="6" t="s">
        <v>488</v>
      </c>
      <c r="E80" s="7" t="s">
        <v>112</v>
      </c>
      <c r="F80" s="65"/>
      <c r="G80" s="7">
        <f t="shared" si="3"/>
        <v>0</v>
      </c>
      <c r="H80" s="7"/>
      <c r="I80" s="7">
        <f t="shared" si="4"/>
        <v>0</v>
      </c>
      <c r="J80" s="7"/>
      <c r="K80" s="7"/>
      <c r="L80" s="7"/>
      <c r="M80" s="7"/>
      <c r="N80" s="7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2:50" x14ac:dyDescent="0.25">
      <c r="C81">
        <f t="shared" si="1"/>
        <v>0</v>
      </c>
      <c r="D81" s="6" t="s">
        <v>489</v>
      </c>
      <c r="E81" s="7" t="s">
        <v>113</v>
      </c>
      <c r="F81" s="65"/>
      <c r="G81" s="7">
        <f t="shared" si="3"/>
        <v>0</v>
      </c>
      <c r="H81" s="7"/>
      <c r="I81" s="7">
        <f t="shared" si="4"/>
        <v>0</v>
      </c>
      <c r="J81" s="7"/>
      <c r="K81" s="7"/>
      <c r="L81" s="7"/>
      <c r="M81" s="7"/>
      <c r="N81" s="7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2:50" x14ac:dyDescent="0.25">
      <c r="C82">
        <f t="shared" si="1"/>
        <v>0</v>
      </c>
      <c r="D82" s="6" t="s">
        <v>490</v>
      </c>
      <c r="E82" s="7" t="s">
        <v>114</v>
      </c>
      <c r="F82" s="65"/>
      <c r="G82" s="7">
        <f t="shared" si="3"/>
        <v>0</v>
      </c>
      <c r="H82" s="7"/>
      <c r="I82" s="7">
        <f t="shared" si="4"/>
        <v>0</v>
      </c>
      <c r="J82" s="7"/>
      <c r="K82" s="7"/>
      <c r="L82" s="7"/>
      <c r="M82" s="7"/>
      <c r="N82" s="7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2:50" x14ac:dyDescent="0.25">
      <c r="C83">
        <f t="shared" si="1"/>
        <v>0</v>
      </c>
      <c r="D83" s="6" t="s">
        <v>491</v>
      </c>
      <c r="E83" s="7" t="s">
        <v>115</v>
      </c>
      <c r="F83" s="65"/>
      <c r="G83" s="7">
        <f t="shared" si="3"/>
        <v>0</v>
      </c>
      <c r="H83" s="7"/>
      <c r="I83" s="7">
        <f t="shared" si="4"/>
        <v>0</v>
      </c>
      <c r="J83" s="7"/>
      <c r="K83" s="7"/>
      <c r="L83" s="7"/>
      <c r="M83" s="7"/>
      <c r="N83" s="7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2:50" x14ac:dyDescent="0.25">
      <c r="C84">
        <f t="shared" si="1"/>
        <v>0</v>
      </c>
      <c r="D84" s="6" t="s">
        <v>492</v>
      </c>
      <c r="E84" s="7" t="s">
        <v>116</v>
      </c>
      <c r="F84" s="65"/>
      <c r="G84" s="7">
        <f t="shared" si="3"/>
        <v>0</v>
      </c>
      <c r="H84" s="7"/>
      <c r="I84" s="7">
        <f t="shared" si="4"/>
        <v>0</v>
      </c>
      <c r="J84" s="7"/>
      <c r="K84" s="7"/>
      <c r="L84" s="7"/>
      <c r="M84" s="7"/>
      <c r="N84" s="7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2:50" x14ac:dyDescent="0.25">
      <c r="C85">
        <f t="shared" si="1"/>
        <v>0</v>
      </c>
      <c r="D85" s="6" t="s">
        <v>493</v>
      </c>
      <c r="E85" s="7" t="s">
        <v>117</v>
      </c>
      <c r="F85" s="65"/>
      <c r="G85" s="7">
        <f t="shared" si="3"/>
        <v>0</v>
      </c>
      <c r="H85" s="7"/>
      <c r="I85" s="7">
        <f t="shared" si="4"/>
        <v>0</v>
      </c>
      <c r="J85" s="7"/>
      <c r="K85" s="7"/>
      <c r="L85" s="7"/>
      <c r="M85" s="7"/>
      <c r="N85" s="7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2:50" x14ac:dyDescent="0.25">
      <c r="C86">
        <f t="shared" si="1"/>
        <v>0</v>
      </c>
      <c r="D86" s="6" t="s">
        <v>494</v>
      </c>
      <c r="E86" s="7" t="s">
        <v>118</v>
      </c>
      <c r="F86" s="65"/>
      <c r="G86" s="7">
        <f t="shared" si="3"/>
        <v>0</v>
      </c>
      <c r="H86" s="7"/>
      <c r="I86" s="7">
        <f t="shared" si="4"/>
        <v>0</v>
      </c>
      <c r="J86" s="7"/>
      <c r="K86" s="7"/>
      <c r="L86" s="7"/>
      <c r="M86" s="7"/>
      <c r="N86" s="7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2:50" x14ac:dyDescent="0.25">
      <c r="C87">
        <f t="shared" si="1"/>
        <v>0</v>
      </c>
      <c r="D87" s="6" t="s">
        <v>495</v>
      </c>
      <c r="E87" s="7" t="s">
        <v>119</v>
      </c>
      <c r="F87" s="65"/>
      <c r="G87" s="7">
        <f t="shared" si="3"/>
        <v>0</v>
      </c>
      <c r="H87" s="7"/>
      <c r="I87" s="7">
        <f t="shared" si="4"/>
        <v>0</v>
      </c>
      <c r="J87" s="7"/>
      <c r="K87" s="7"/>
      <c r="L87" s="7"/>
      <c r="M87" s="7"/>
      <c r="N87" s="7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2:50" x14ac:dyDescent="0.25">
      <c r="C88">
        <f t="shared" si="1"/>
        <v>0</v>
      </c>
      <c r="D88" s="6" t="s">
        <v>496</v>
      </c>
      <c r="E88" s="7" t="s">
        <v>120</v>
      </c>
      <c r="F88" s="65"/>
      <c r="G88" s="7">
        <f t="shared" si="3"/>
        <v>0</v>
      </c>
      <c r="H88" s="7"/>
      <c r="I88" s="7">
        <f t="shared" si="4"/>
        <v>0</v>
      </c>
      <c r="J88" s="7"/>
      <c r="K88" s="7"/>
      <c r="L88" s="7"/>
      <c r="M88" s="7"/>
      <c r="N88" s="7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2:50" x14ac:dyDescent="0.25">
      <c r="C89">
        <f t="shared" si="1"/>
        <v>0</v>
      </c>
      <c r="D89" s="6" t="s">
        <v>497</v>
      </c>
      <c r="E89" s="7" t="s">
        <v>121</v>
      </c>
      <c r="F89" s="65"/>
      <c r="G89" s="7">
        <f t="shared" si="3"/>
        <v>0</v>
      </c>
      <c r="H89" s="7"/>
      <c r="I89" s="7">
        <f t="shared" si="4"/>
        <v>0</v>
      </c>
      <c r="J89" s="7"/>
      <c r="K89" s="7"/>
      <c r="L89" s="7"/>
      <c r="M89" s="7"/>
      <c r="N89" s="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2:50" x14ac:dyDescent="0.25">
      <c r="C90">
        <f t="shared" si="1"/>
        <v>0</v>
      </c>
      <c r="D90" s="6" t="s">
        <v>498</v>
      </c>
      <c r="E90" s="7" t="s">
        <v>122</v>
      </c>
      <c r="F90" s="65"/>
      <c r="G90" s="7">
        <f t="shared" si="3"/>
        <v>0</v>
      </c>
      <c r="H90" s="7"/>
      <c r="I90" s="7">
        <f t="shared" si="4"/>
        <v>0</v>
      </c>
      <c r="J90" s="7"/>
      <c r="K90" s="7"/>
      <c r="L90" s="7"/>
      <c r="M90" s="7"/>
      <c r="N90" s="7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2:50" x14ac:dyDescent="0.25">
      <c r="C91">
        <f t="shared" ref="C91:C155" si="5">I91/168</f>
        <v>0</v>
      </c>
      <c r="D91" s="6" t="s">
        <v>499</v>
      </c>
      <c r="E91" s="7" t="s">
        <v>123</v>
      </c>
      <c r="F91" s="65"/>
      <c r="G91" s="7">
        <f t="shared" ref="G91:G112" si="6">H91*I91</f>
        <v>0</v>
      </c>
      <c r="H91" s="7"/>
      <c r="I91" s="7">
        <f>SUM(O91:AX91)</f>
        <v>0</v>
      </c>
      <c r="J91" s="7"/>
      <c r="K91" s="7"/>
      <c r="L91" s="7"/>
      <c r="M91" s="7"/>
      <c r="N91" s="7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2:50" x14ac:dyDescent="0.25">
      <c r="C92">
        <f t="shared" si="5"/>
        <v>0</v>
      </c>
      <c r="D92" s="6" t="s">
        <v>500</v>
      </c>
      <c r="E92" s="7" t="s">
        <v>124</v>
      </c>
      <c r="F92" s="65"/>
      <c r="G92" s="7">
        <f t="shared" si="6"/>
        <v>0</v>
      </c>
      <c r="H92" s="7"/>
      <c r="I92" s="7">
        <f>SUM(O92:AX92)</f>
        <v>0</v>
      </c>
      <c r="J92" s="7"/>
      <c r="K92" s="7"/>
      <c r="L92" s="7"/>
      <c r="M92" s="7"/>
      <c r="N92" s="7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2:50" x14ac:dyDescent="0.25">
      <c r="C93">
        <f t="shared" si="5"/>
        <v>0</v>
      </c>
      <c r="D93" s="6" t="s">
        <v>501</v>
      </c>
      <c r="E93" s="7" t="s">
        <v>125</v>
      </c>
      <c r="F93" s="65"/>
      <c r="G93" s="7">
        <f t="shared" si="6"/>
        <v>0</v>
      </c>
      <c r="H93" s="7"/>
      <c r="I93" s="7">
        <f>SUM(O93:AX93)</f>
        <v>0</v>
      </c>
      <c r="J93" s="7"/>
      <c r="K93" s="7"/>
      <c r="L93" s="7"/>
      <c r="M93" s="7"/>
      <c r="N93" s="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2:50" x14ac:dyDescent="0.25">
      <c r="B94" s="81">
        <f>SUM(C94:C112)</f>
        <v>1</v>
      </c>
      <c r="C94">
        <f t="shared" si="5"/>
        <v>0</v>
      </c>
      <c r="D94" s="8" t="s">
        <v>502</v>
      </c>
      <c r="E94" s="9" t="s">
        <v>126</v>
      </c>
      <c r="F94" s="66">
        <f t="shared" ref="F94" si="7">G94*$D$1</f>
        <v>0</v>
      </c>
      <c r="G94" s="9">
        <f t="shared" si="6"/>
        <v>0</v>
      </c>
      <c r="H94" s="9">
        <v>50</v>
      </c>
      <c r="I94" s="9">
        <f t="shared" ref="I94:I112" si="8">SUM(O94:AX94)</f>
        <v>0</v>
      </c>
      <c r="J94" s="9"/>
      <c r="K94" s="9"/>
      <c r="L94" s="9"/>
      <c r="M94" s="9"/>
      <c r="N94" s="9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</row>
    <row r="95" spans="2:50" x14ac:dyDescent="0.25">
      <c r="C95">
        <f t="shared" si="5"/>
        <v>0</v>
      </c>
      <c r="D95" s="8" t="s">
        <v>503</v>
      </c>
      <c r="E95" s="9" t="s">
        <v>127</v>
      </c>
      <c r="F95" s="66"/>
      <c r="G95" s="9">
        <f t="shared" si="6"/>
        <v>0</v>
      </c>
      <c r="H95" s="9">
        <v>50</v>
      </c>
      <c r="I95" s="9">
        <f t="shared" si="8"/>
        <v>0</v>
      </c>
      <c r="J95" s="9"/>
      <c r="K95" s="9"/>
      <c r="L95" s="9"/>
      <c r="M95" s="9"/>
      <c r="N95" s="9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2:50" x14ac:dyDescent="0.25">
      <c r="C96">
        <f t="shared" si="5"/>
        <v>0</v>
      </c>
      <c r="D96" s="8" t="s">
        <v>504</v>
      </c>
      <c r="E96" s="9" t="s">
        <v>128</v>
      </c>
      <c r="F96" s="66"/>
      <c r="G96" s="9">
        <f t="shared" si="6"/>
        <v>0</v>
      </c>
      <c r="H96" s="9">
        <v>50</v>
      </c>
      <c r="I96" s="9">
        <f t="shared" si="8"/>
        <v>0</v>
      </c>
      <c r="J96" s="9"/>
      <c r="K96" s="9"/>
      <c r="L96" s="9"/>
      <c r="M96" s="9"/>
      <c r="N96" s="9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3:51" x14ac:dyDescent="0.25">
      <c r="C97">
        <f t="shared" si="5"/>
        <v>0</v>
      </c>
      <c r="D97" s="8" t="s">
        <v>505</v>
      </c>
      <c r="E97" s="9" t="s">
        <v>129</v>
      </c>
      <c r="F97" s="66"/>
      <c r="G97" s="9">
        <f t="shared" si="6"/>
        <v>0</v>
      </c>
      <c r="H97" s="9">
        <v>50</v>
      </c>
      <c r="I97" s="9">
        <f t="shared" si="8"/>
        <v>0</v>
      </c>
      <c r="J97" s="9"/>
      <c r="K97" s="9"/>
      <c r="L97" s="9"/>
      <c r="M97" s="9"/>
      <c r="N97" s="9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3:51" x14ac:dyDescent="0.25">
      <c r="C98">
        <f t="shared" si="5"/>
        <v>0</v>
      </c>
      <c r="D98" s="8" t="s">
        <v>506</v>
      </c>
      <c r="E98" s="9" t="s">
        <v>130</v>
      </c>
      <c r="F98" s="66"/>
      <c r="G98" s="9">
        <f t="shared" si="6"/>
        <v>0</v>
      </c>
      <c r="H98" s="9">
        <v>50</v>
      </c>
      <c r="I98" s="9">
        <f t="shared" si="8"/>
        <v>0</v>
      </c>
      <c r="J98" s="9"/>
      <c r="K98" s="9"/>
      <c r="L98" s="9"/>
      <c r="M98" s="9"/>
      <c r="N98" s="9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3:51" x14ac:dyDescent="0.25">
      <c r="C99">
        <f t="shared" si="5"/>
        <v>0</v>
      </c>
      <c r="D99" s="8" t="s">
        <v>507</v>
      </c>
      <c r="E99" s="9" t="s">
        <v>131</v>
      </c>
      <c r="F99" s="66"/>
      <c r="G99" s="9">
        <f t="shared" si="6"/>
        <v>0</v>
      </c>
      <c r="H99" s="9">
        <v>35</v>
      </c>
      <c r="I99" s="9">
        <f t="shared" si="8"/>
        <v>0</v>
      </c>
      <c r="J99" s="9"/>
      <c r="K99" s="9"/>
      <c r="L99" s="9"/>
      <c r="M99" s="9"/>
      <c r="N99" s="9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</row>
    <row r="100" spans="3:51" x14ac:dyDescent="0.25">
      <c r="C100">
        <f t="shared" si="5"/>
        <v>0</v>
      </c>
      <c r="D100" s="8" t="s">
        <v>508</v>
      </c>
      <c r="E100" s="9" t="s">
        <v>132</v>
      </c>
      <c r="F100" s="66"/>
      <c r="G100" s="9">
        <f t="shared" si="6"/>
        <v>0</v>
      </c>
      <c r="H100" s="9">
        <v>35</v>
      </c>
      <c r="I100" s="9">
        <f t="shared" si="8"/>
        <v>0</v>
      </c>
      <c r="J100" s="9"/>
      <c r="K100" s="9"/>
      <c r="L100" s="9"/>
      <c r="M100" s="9"/>
      <c r="N100" s="9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3:51" x14ac:dyDescent="0.25">
      <c r="C101">
        <f t="shared" si="5"/>
        <v>1</v>
      </c>
      <c r="D101" s="8" t="s">
        <v>509</v>
      </c>
      <c r="E101" s="9" t="s">
        <v>133</v>
      </c>
      <c r="F101" s="66">
        <f>G101*$D$1</f>
        <v>29013.095999999998</v>
      </c>
      <c r="G101" s="9">
        <f t="shared" si="6"/>
        <v>5880</v>
      </c>
      <c r="H101" s="9">
        <v>35</v>
      </c>
      <c r="I101" s="9">
        <f t="shared" si="8"/>
        <v>168</v>
      </c>
      <c r="J101" s="9"/>
      <c r="K101" s="9"/>
      <c r="L101" s="9"/>
      <c r="M101" s="9"/>
      <c r="N101" s="9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>
        <v>8</v>
      </c>
      <c r="AD101" s="8">
        <v>8</v>
      </c>
      <c r="AE101" s="8">
        <v>8</v>
      </c>
      <c r="AF101" s="8">
        <v>8</v>
      </c>
      <c r="AG101" s="8">
        <v>8</v>
      </c>
      <c r="AH101" s="8">
        <v>8</v>
      </c>
      <c r="AI101" s="8">
        <v>8</v>
      </c>
      <c r="AJ101" s="8">
        <v>8</v>
      </c>
      <c r="AK101" s="8">
        <v>8</v>
      </c>
      <c r="AL101" s="8">
        <v>8</v>
      </c>
      <c r="AM101" s="8">
        <v>8</v>
      </c>
      <c r="AN101" s="8">
        <v>8</v>
      </c>
      <c r="AO101" s="8">
        <v>8</v>
      </c>
      <c r="AP101" s="8">
        <v>8</v>
      </c>
      <c r="AQ101" s="8">
        <v>8</v>
      </c>
      <c r="AR101" s="8">
        <v>8</v>
      </c>
      <c r="AS101" s="8">
        <v>8</v>
      </c>
      <c r="AT101" s="8">
        <v>8</v>
      </c>
      <c r="AU101" s="8">
        <v>8</v>
      </c>
      <c r="AV101" s="8">
        <v>8</v>
      </c>
      <c r="AW101" s="8">
        <v>8</v>
      </c>
      <c r="AX101" s="8"/>
    </row>
    <row r="102" spans="3:51" x14ac:dyDescent="0.25">
      <c r="C102">
        <f t="shared" si="5"/>
        <v>0</v>
      </c>
      <c r="D102" s="8" t="s">
        <v>510</v>
      </c>
      <c r="E102" s="9" t="s">
        <v>134</v>
      </c>
      <c r="F102" s="66">
        <f>G102*$D$1</f>
        <v>0</v>
      </c>
      <c r="G102" s="9">
        <f>H102*I102</f>
        <v>0</v>
      </c>
      <c r="H102" s="9">
        <v>35</v>
      </c>
      <c r="I102" s="9">
        <f t="shared" si="8"/>
        <v>0</v>
      </c>
      <c r="J102" s="9"/>
      <c r="K102" s="9"/>
      <c r="L102" s="9"/>
      <c r="M102" s="9"/>
      <c r="N102" s="9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3:51" x14ac:dyDescent="0.25">
      <c r="C103">
        <f t="shared" si="5"/>
        <v>0</v>
      </c>
      <c r="D103" s="8" t="s">
        <v>511</v>
      </c>
      <c r="E103" s="9" t="s">
        <v>135</v>
      </c>
      <c r="F103" s="66"/>
      <c r="G103" s="9">
        <f t="shared" si="6"/>
        <v>0</v>
      </c>
      <c r="H103" s="9">
        <v>35</v>
      </c>
      <c r="I103" s="9">
        <f t="shared" si="8"/>
        <v>0</v>
      </c>
      <c r="J103" s="9"/>
      <c r="K103" s="9"/>
      <c r="L103" s="9"/>
      <c r="M103" s="9"/>
      <c r="N103" s="9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3:51" x14ac:dyDescent="0.25">
      <c r="C104">
        <f t="shared" si="5"/>
        <v>0</v>
      </c>
      <c r="D104" s="8" t="s">
        <v>512</v>
      </c>
      <c r="E104" s="9" t="s">
        <v>136</v>
      </c>
      <c r="F104" s="66"/>
      <c r="G104" s="9">
        <f t="shared" si="6"/>
        <v>0</v>
      </c>
      <c r="H104" s="9">
        <v>25</v>
      </c>
      <c r="I104" s="9">
        <f t="shared" si="8"/>
        <v>0</v>
      </c>
      <c r="J104" s="9"/>
      <c r="K104" s="9"/>
      <c r="L104" s="9"/>
      <c r="M104" s="9"/>
      <c r="N104" s="9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</row>
    <row r="105" spans="3:51" x14ac:dyDescent="0.25">
      <c r="C105">
        <f t="shared" si="5"/>
        <v>0</v>
      </c>
      <c r="D105" s="8" t="s">
        <v>513</v>
      </c>
      <c r="E105" s="9" t="s">
        <v>137</v>
      </c>
      <c r="F105" s="66"/>
      <c r="G105" s="9">
        <f t="shared" si="6"/>
        <v>0</v>
      </c>
      <c r="H105" s="9">
        <v>25</v>
      </c>
      <c r="I105" s="9">
        <f t="shared" si="8"/>
        <v>0</v>
      </c>
      <c r="J105" s="9"/>
      <c r="K105" s="9"/>
      <c r="L105" s="9"/>
      <c r="M105" s="9"/>
      <c r="N105" s="9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</row>
    <row r="106" spans="3:51" x14ac:dyDescent="0.25">
      <c r="C106">
        <f t="shared" si="5"/>
        <v>0</v>
      </c>
      <c r="D106" s="8" t="s">
        <v>514</v>
      </c>
      <c r="E106" s="9" t="s">
        <v>138</v>
      </c>
      <c r="F106" s="66">
        <f>G106*$D$1</f>
        <v>0</v>
      </c>
      <c r="G106" s="9">
        <f t="shared" si="6"/>
        <v>0</v>
      </c>
      <c r="H106" s="9">
        <v>25</v>
      </c>
      <c r="I106" s="9">
        <f t="shared" si="8"/>
        <v>0</v>
      </c>
      <c r="J106" s="9"/>
      <c r="K106" s="9"/>
      <c r="L106" s="9"/>
      <c r="M106" s="9"/>
      <c r="N106" s="9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</row>
    <row r="107" spans="3:51" x14ac:dyDescent="0.25">
      <c r="C107">
        <f t="shared" si="5"/>
        <v>0</v>
      </c>
      <c r="D107" s="8" t="s">
        <v>515</v>
      </c>
      <c r="E107" s="9" t="s">
        <v>139</v>
      </c>
      <c r="F107" s="66">
        <f>G107*$D$1</f>
        <v>0</v>
      </c>
      <c r="G107" s="9">
        <f>H107*I107</f>
        <v>0</v>
      </c>
      <c r="H107" s="9">
        <v>25</v>
      </c>
      <c r="I107" s="9">
        <f t="shared" si="8"/>
        <v>0</v>
      </c>
      <c r="J107" s="9"/>
      <c r="K107" s="9"/>
      <c r="L107" s="9"/>
      <c r="M107" s="9"/>
      <c r="N107" s="9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3:51" x14ac:dyDescent="0.25">
      <c r="C108">
        <f t="shared" si="5"/>
        <v>0</v>
      </c>
      <c r="D108" s="8" t="s">
        <v>516</v>
      </c>
      <c r="E108" s="9" t="s">
        <v>140</v>
      </c>
      <c r="F108" s="66">
        <f>G108*$D$1</f>
        <v>0</v>
      </c>
      <c r="G108" s="9">
        <f t="shared" si="6"/>
        <v>0</v>
      </c>
      <c r="H108" s="9">
        <v>25</v>
      </c>
      <c r="I108" s="9">
        <f t="shared" si="8"/>
        <v>0</v>
      </c>
      <c r="J108" s="9"/>
      <c r="K108" s="9"/>
      <c r="L108" s="9"/>
      <c r="M108" s="9"/>
      <c r="N108" s="9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3:51" x14ac:dyDescent="0.25">
      <c r="C109">
        <f t="shared" si="5"/>
        <v>0</v>
      </c>
      <c r="D109" s="8" t="s">
        <v>517</v>
      </c>
      <c r="E109" s="9" t="s">
        <v>141</v>
      </c>
      <c r="F109" s="66"/>
      <c r="G109" s="9">
        <f t="shared" si="6"/>
        <v>0</v>
      </c>
      <c r="H109" s="9">
        <v>25</v>
      </c>
      <c r="I109" s="9">
        <f t="shared" si="8"/>
        <v>0</v>
      </c>
      <c r="J109" s="9"/>
      <c r="K109" s="9"/>
      <c r="L109" s="9"/>
      <c r="M109" s="9"/>
      <c r="N109" s="9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</row>
    <row r="110" spans="3:51" x14ac:dyDescent="0.25">
      <c r="D110" s="8" t="s">
        <v>518</v>
      </c>
      <c r="E110" s="9" t="s">
        <v>142</v>
      </c>
      <c r="F110" s="66"/>
      <c r="G110" s="9"/>
      <c r="H110" s="9">
        <v>25</v>
      </c>
      <c r="I110" s="9">
        <f t="shared" si="8"/>
        <v>0</v>
      </c>
      <c r="J110" s="9"/>
      <c r="K110" s="9"/>
      <c r="L110" s="9"/>
      <c r="M110" s="9"/>
      <c r="N110" s="9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</row>
    <row r="111" spans="3:51" x14ac:dyDescent="0.25">
      <c r="C111">
        <f t="shared" si="5"/>
        <v>0</v>
      </c>
      <c r="D111" s="8" t="s">
        <v>519</v>
      </c>
      <c r="E111" s="9" t="s">
        <v>143</v>
      </c>
      <c r="F111" s="66"/>
      <c r="G111" s="9">
        <f t="shared" si="6"/>
        <v>0</v>
      </c>
      <c r="H111" s="9">
        <v>25</v>
      </c>
      <c r="I111" s="9">
        <f t="shared" si="8"/>
        <v>0</v>
      </c>
      <c r="J111" s="9"/>
      <c r="K111" s="9"/>
      <c r="L111" s="9"/>
      <c r="M111" s="9"/>
      <c r="N111" s="9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</row>
    <row r="112" spans="3:51" x14ac:dyDescent="0.25">
      <c r="C112">
        <f t="shared" si="5"/>
        <v>0</v>
      </c>
      <c r="D112" s="8" t="s">
        <v>520</v>
      </c>
      <c r="E112" s="9" t="s">
        <v>408</v>
      </c>
      <c r="F112" s="66"/>
      <c r="G112" s="9">
        <f t="shared" si="6"/>
        <v>0</v>
      </c>
      <c r="H112" s="9">
        <v>25</v>
      </c>
      <c r="I112" s="9">
        <f t="shared" si="8"/>
        <v>0</v>
      </c>
      <c r="J112" s="9"/>
      <c r="K112" s="9"/>
      <c r="L112" s="9"/>
      <c r="M112" s="9"/>
      <c r="N112" s="9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</row>
    <row r="113" spans="3:50" x14ac:dyDescent="0.25">
      <c r="C113">
        <f t="shared" si="5"/>
        <v>0</v>
      </c>
      <c r="D113" s="10" t="s">
        <v>521</v>
      </c>
      <c r="E113" s="11" t="s">
        <v>144</v>
      </c>
      <c r="F113" s="67">
        <f>G113*$D$1</f>
        <v>0</v>
      </c>
      <c r="G113" s="11">
        <f t="shared" ref="G113:G135" si="9">H113*I113</f>
        <v>0</v>
      </c>
      <c r="H113" s="11">
        <v>35</v>
      </c>
      <c r="I113" s="11">
        <f t="shared" ref="I113:I160" si="10">SUM(O113:AX113)</f>
        <v>0</v>
      </c>
      <c r="J113" s="11"/>
      <c r="K113" s="11"/>
      <c r="L113" s="11"/>
      <c r="M113" s="11"/>
      <c r="N113" s="11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x14ac:dyDescent="0.25">
      <c r="C114">
        <f t="shared" si="5"/>
        <v>0</v>
      </c>
      <c r="D114" s="10" t="s">
        <v>522</v>
      </c>
      <c r="E114" s="11" t="s">
        <v>145</v>
      </c>
      <c r="F114" s="67">
        <f t="shared" ref="F114:F160" si="11">G114*$D$1</f>
        <v>0</v>
      </c>
      <c r="G114" s="11">
        <f t="shared" si="9"/>
        <v>0</v>
      </c>
      <c r="H114" s="11">
        <v>50</v>
      </c>
      <c r="I114" s="11">
        <f t="shared" si="10"/>
        <v>0</v>
      </c>
      <c r="J114" s="11"/>
      <c r="K114" s="11"/>
      <c r="L114" s="11"/>
      <c r="M114" s="11"/>
      <c r="N114" s="11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x14ac:dyDescent="0.25">
      <c r="C115">
        <f t="shared" si="5"/>
        <v>0</v>
      </c>
      <c r="D115" s="10" t="s">
        <v>523</v>
      </c>
      <c r="E115" s="11" t="s">
        <v>146</v>
      </c>
      <c r="F115" s="67">
        <f t="shared" si="11"/>
        <v>0</v>
      </c>
      <c r="G115" s="11">
        <f t="shared" si="9"/>
        <v>0</v>
      </c>
      <c r="H115" s="11">
        <v>50</v>
      </c>
      <c r="I115" s="11">
        <f t="shared" si="10"/>
        <v>0</v>
      </c>
      <c r="J115" s="11"/>
      <c r="K115" s="11"/>
      <c r="L115" s="11"/>
      <c r="M115" s="11"/>
      <c r="N115" s="11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x14ac:dyDescent="0.25">
      <c r="C116">
        <f t="shared" si="5"/>
        <v>0</v>
      </c>
      <c r="D116" s="10" t="s">
        <v>524</v>
      </c>
      <c r="E116" s="11" t="s">
        <v>147</v>
      </c>
      <c r="F116" s="67">
        <f t="shared" si="11"/>
        <v>0</v>
      </c>
      <c r="G116" s="11">
        <f t="shared" si="9"/>
        <v>0</v>
      </c>
      <c r="H116" s="11">
        <v>50</v>
      </c>
      <c r="I116" s="11">
        <f t="shared" si="10"/>
        <v>0</v>
      </c>
      <c r="J116" s="11"/>
      <c r="K116" s="11"/>
      <c r="L116" s="11"/>
      <c r="M116" s="11"/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x14ac:dyDescent="0.25">
      <c r="C117">
        <f t="shared" si="5"/>
        <v>0</v>
      </c>
      <c r="D117" s="10" t="s">
        <v>525</v>
      </c>
      <c r="E117" s="11" t="s">
        <v>148</v>
      </c>
      <c r="F117" s="67">
        <f t="shared" si="11"/>
        <v>0</v>
      </c>
      <c r="G117" s="11">
        <f t="shared" si="9"/>
        <v>0</v>
      </c>
      <c r="H117" s="11">
        <v>50</v>
      </c>
      <c r="I117" s="11">
        <f t="shared" si="10"/>
        <v>0</v>
      </c>
      <c r="J117" s="11"/>
      <c r="K117" s="11"/>
      <c r="L117" s="11"/>
      <c r="M117" s="11"/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x14ac:dyDescent="0.25">
      <c r="C118">
        <f t="shared" si="5"/>
        <v>0</v>
      </c>
      <c r="D118" s="10" t="s">
        <v>526</v>
      </c>
      <c r="E118" s="11" t="s">
        <v>149</v>
      </c>
      <c r="F118" s="67">
        <f t="shared" si="11"/>
        <v>0</v>
      </c>
      <c r="G118" s="11">
        <f t="shared" si="9"/>
        <v>0</v>
      </c>
      <c r="H118" s="11">
        <v>50</v>
      </c>
      <c r="I118" s="11">
        <f t="shared" si="10"/>
        <v>0</v>
      </c>
      <c r="J118" s="11"/>
      <c r="K118" s="11"/>
      <c r="L118" s="11"/>
      <c r="M118" s="11"/>
      <c r="N118" s="11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x14ac:dyDescent="0.25">
      <c r="C119">
        <f t="shared" si="5"/>
        <v>0</v>
      </c>
      <c r="D119" s="10" t="s">
        <v>527</v>
      </c>
      <c r="E119" s="11" t="s">
        <v>150</v>
      </c>
      <c r="F119" s="67">
        <f t="shared" si="11"/>
        <v>0</v>
      </c>
      <c r="G119" s="11">
        <f t="shared" si="9"/>
        <v>0</v>
      </c>
      <c r="H119" s="11">
        <v>50</v>
      </c>
      <c r="I119" s="11">
        <f t="shared" si="10"/>
        <v>0</v>
      </c>
      <c r="J119" s="11"/>
      <c r="K119" s="11"/>
      <c r="L119" s="11"/>
      <c r="M119" s="11"/>
      <c r="N119" s="11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x14ac:dyDescent="0.25">
      <c r="C120">
        <f t="shared" si="5"/>
        <v>0</v>
      </c>
      <c r="D120" s="10" t="s">
        <v>528</v>
      </c>
      <c r="E120" s="11" t="s">
        <v>151</v>
      </c>
      <c r="F120" s="67">
        <f t="shared" si="11"/>
        <v>0</v>
      </c>
      <c r="G120" s="11">
        <f t="shared" si="9"/>
        <v>0</v>
      </c>
      <c r="H120" s="11">
        <v>35</v>
      </c>
      <c r="I120" s="11">
        <f t="shared" si="10"/>
        <v>0</v>
      </c>
      <c r="J120" s="11"/>
      <c r="K120" s="11"/>
      <c r="L120" s="11"/>
      <c r="M120" s="11"/>
      <c r="N120" s="11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x14ac:dyDescent="0.25">
      <c r="C121">
        <f t="shared" si="5"/>
        <v>0</v>
      </c>
      <c r="D121" s="10" t="s">
        <v>529</v>
      </c>
      <c r="E121" s="11" t="s">
        <v>152</v>
      </c>
      <c r="F121" s="67">
        <f t="shared" si="11"/>
        <v>0</v>
      </c>
      <c r="G121" s="11">
        <f t="shared" si="9"/>
        <v>0</v>
      </c>
      <c r="H121" s="11">
        <v>35</v>
      </c>
      <c r="I121" s="11">
        <f t="shared" si="10"/>
        <v>0</v>
      </c>
      <c r="J121" s="11"/>
      <c r="K121" s="11"/>
      <c r="L121" s="11"/>
      <c r="M121" s="11"/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x14ac:dyDescent="0.25">
      <c r="C122">
        <f t="shared" si="5"/>
        <v>0</v>
      </c>
      <c r="D122" s="10" t="s">
        <v>530</v>
      </c>
      <c r="E122" s="11" t="s">
        <v>153</v>
      </c>
      <c r="F122" s="67">
        <f t="shared" si="11"/>
        <v>0</v>
      </c>
      <c r="G122" s="11">
        <f t="shared" si="9"/>
        <v>0</v>
      </c>
      <c r="H122" s="11">
        <v>35</v>
      </c>
      <c r="I122" s="11">
        <f t="shared" si="10"/>
        <v>0</v>
      </c>
      <c r="J122" s="11"/>
      <c r="K122" s="11"/>
      <c r="L122" s="11"/>
      <c r="M122" s="11"/>
      <c r="N122" s="11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x14ac:dyDescent="0.25">
      <c r="C123">
        <f t="shared" si="5"/>
        <v>0</v>
      </c>
      <c r="D123" s="10" t="s">
        <v>531</v>
      </c>
      <c r="E123" s="11" t="s">
        <v>154</v>
      </c>
      <c r="F123" s="67">
        <f t="shared" si="11"/>
        <v>0</v>
      </c>
      <c r="G123" s="11">
        <f t="shared" si="9"/>
        <v>0</v>
      </c>
      <c r="H123" s="11">
        <v>35</v>
      </c>
      <c r="I123" s="11">
        <f t="shared" si="10"/>
        <v>0</v>
      </c>
      <c r="J123" s="11"/>
      <c r="K123" s="11"/>
      <c r="L123" s="11"/>
      <c r="M123" s="11"/>
      <c r="N123" s="11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5">
      <c r="C124">
        <f t="shared" si="5"/>
        <v>0</v>
      </c>
      <c r="D124" s="10" t="s">
        <v>532</v>
      </c>
      <c r="E124" s="11" t="s">
        <v>155</v>
      </c>
      <c r="F124" s="67">
        <f t="shared" si="11"/>
        <v>0</v>
      </c>
      <c r="G124" s="11">
        <f t="shared" si="9"/>
        <v>0</v>
      </c>
      <c r="H124" s="11">
        <v>35</v>
      </c>
      <c r="I124" s="11">
        <f t="shared" si="10"/>
        <v>0</v>
      </c>
      <c r="J124" s="11"/>
      <c r="K124" s="11"/>
      <c r="L124" s="11"/>
      <c r="M124" s="11"/>
      <c r="N124" s="11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3:50" x14ac:dyDescent="0.25">
      <c r="C125">
        <f t="shared" si="5"/>
        <v>0</v>
      </c>
      <c r="D125" s="10" t="s">
        <v>533</v>
      </c>
      <c r="E125" s="11" t="s">
        <v>156</v>
      </c>
      <c r="F125" s="67">
        <f t="shared" si="11"/>
        <v>0</v>
      </c>
      <c r="G125" s="11">
        <f t="shared" si="9"/>
        <v>0</v>
      </c>
      <c r="H125" s="11">
        <v>35</v>
      </c>
      <c r="I125" s="11">
        <f t="shared" si="10"/>
        <v>0</v>
      </c>
      <c r="J125" s="11"/>
      <c r="K125" s="11"/>
      <c r="L125" s="11"/>
      <c r="M125" s="11"/>
      <c r="N125" s="11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3:50" x14ac:dyDescent="0.25">
      <c r="C126">
        <f t="shared" si="5"/>
        <v>0</v>
      </c>
      <c r="D126" s="10" t="s">
        <v>534</v>
      </c>
      <c r="E126" s="11" t="s">
        <v>157</v>
      </c>
      <c r="F126" s="67">
        <f t="shared" si="11"/>
        <v>0</v>
      </c>
      <c r="G126" s="11">
        <f t="shared" si="9"/>
        <v>0</v>
      </c>
      <c r="H126" s="11">
        <v>35</v>
      </c>
      <c r="I126" s="11">
        <f t="shared" si="10"/>
        <v>0</v>
      </c>
      <c r="J126" s="11"/>
      <c r="K126" s="11"/>
      <c r="L126" s="11"/>
      <c r="M126" s="11"/>
      <c r="N126" s="11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3:50" x14ac:dyDescent="0.25">
      <c r="C127">
        <f t="shared" si="5"/>
        <v>0</v>
      </c>
      <c r="D127" s="10" t="s">
        <v>535</v>
      </c>
      <c r="E127" s="11" t="s">
        <v>158</v>
      </c>
      <c r="F127" s="67">
        <f t="shared" si="11"/>
        <v>0</v>
      </c>
      <c r="G127" s="11">
        <f t="shared" si="9"/>
        <v>0</v>
      </c>
      <c r="H127" s="11">
        <v>35</v>
      </c>
      <c r="I127" s="11">
        <f t="shared" si="10"/>
        <v>0</v>
      </c>
      <c r="J127" s="11"/>
      <c r="K127" s="11"/>
      <c r="L127" s="11"/>
      <c r="M127" s="11"/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</row>
    <row r="128" spans="3:50" x14ac:dyDescent="0.25">
      <c r="C128">
        <f t="shared" si="5"/>
        <v>0</v>
      </c>
      <c r="D128" s="10" t="s">
        <v>536</v>
      </c>
      <c r="E128" s="11" t="s">
        <v>159</v>
      </c>
      <c r="F128" s="67">
        <f t="shared" si="11"/>
        <v>0</v>
      </c>
      <c r="G128" s="11">
        <f t="shared" si="9"/>
        <v>0</v>
      </c>
      <c r="H128" s="11">
        <v>25</v>
      </c>
      <c r="I128" s="11">
        <f t="shared" si="10"/>
        <v>0</v>
      </c>
      <c r="J128" s="11"/>
      <c r="K128" s="11"/>
      <c r="L128" s="11"/>
      <c r="M128" s="11"/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</row>
    <row r="129" spans="3:50" x14ac:dyDescent="0.25">
      <c r="C129">
        <f t="shared" si="5"/>
        <v>0</v>
      </c>
      <c r="D129" s="10" t="s">
        <v>537</v>
      </c>
      <c r="E129" s="11" t="s">
        <v>160</v>
      </c>
      <c r="F129" s="67">
        <f t="shared" si="11"/>
        <v>0</v>
      </c>
      <c r="G129" s="11">
        <f t="shared" si="9"/>
        <v>0</v>
      </c>
      <c r="H129" s="11">
        <v>25</v>
      </c>
      <c r="I129" s="11">
        <f t="shared" si="10"/>
        <v>0</v>
      </c>
      <c r="J129" s="11"/>
      <c r="K129" s="11"/>
      <c r="L129" s="11"/>
      <c r="M129" s="11"/>
      <c r="N129" s="11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</row>
    <row r="130" spans="3:50" x14ac:dyDescent="0.25">
      <c r="C130">
        <f t="shared" si="5"/>
        <v>0</v>
      </c>
      <c r="D130" s="10" t="s">
        <v>538</v>
      </c>
      <c r="E130" s="11" t="s">
        <v>161</v>
      </c>
      <c r="F130" s="67">
        <f t="shared" si="11"/>
        <v>0</v>
      </c>
      <c r="G130" s="11">
        <f t="shared" si="9"/>
        <v>0</v>
      </c>
      <c r="H130" s="11">
        <v>25</v>
      </c>
      <c r="I130" s="11">
        <f t="shared" si="10"/>
        <v>0</v>
      </c>
      <c r="J130" s="11"/>
      <c r="K130" s="11"/>
      <c r="L130" s="11"/>
      <c r="M130" s="11"/>
      <c r="N130" s="11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</row>
    <row r="131" spans="3:50" x14ac:dyDescent="0.25">
      <c r="C131">
        <f t="shared" si="5"/>
        <v>0</v>
      </c>
      <c r="D131" s="10" t="s">
        <v>539</v>
      </c>
      <c r="E131" s="11" t="s">
        <v>162</v>
      </c>
      <c r="F131" s="67">
        <f t="shared" si="11"/>
        <v>0</v>
      </c>
      <c r="G131" s="11">
        <f t="shared" si="9"/>
        <v>0</v>
      </c>
      <c r="H131" s="11">
        <v>25</v>
      </c>
      <c r="I131" s="11">
        <f t="shared" si="10"/>
        <v>0</v>
      </c>
      <c r="J131" s="11"/>
      <c r="K131" s="11"/>
      <c r="L131" s="11"/>
      <c r="M131" s="11"/>
      <c r="N131" s="1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</row>
    <row r="132" spans="3:50" x14ac:dyDescent="0.25">
      <c r="C132">
        <f t="shared" si="5"/>
        <v>0</v>
      </c>
      <c r="D132" s="10" t="s">
        <v>540</v>
      </c>
      <c r="E132" s="11" t="s">
        <v>163</v>
      </c>
      <c r="F132" s="67">
        <f t="shared" si="11"/>
        <v>0</v>
      </c>
      <c r="G132" s="11">
        <f t="shared" si="9"/>
        <v>0</v>
      </c>
      <c r="H132" s="11">
        <v>15</v>
      </c>
      <c r="I132" s="11">
        <f t="shared" si="10"/>
        <v>0</v>
      </c>
      <c r="J132" s="11"/>
      <c r="K132" s="11"/>
      <c r="L132" s="11"/>
      <c r="M132" s="11"/>
      <c r="N132" s="1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</row>
    <row r="133" spans="3:50" x14ac:dyDescent="0.25">
      <c r="C133">
        <f t="shared" si="5"/>
        <v>0</v>
      </c>
      <c r="D133" s="10" t="s">
        <v>541</v>
      </c>
      <c r="E133" s="11" t="s">
        <v>164</v>
      </c>
      <c r="F133" s="67">
        <f t="shared" si="11"/>
        <v>0</v>
      </c>
      <c r="G133" s="11">
        <f t="shared" si="9"/>
        <v>0</v>
      </c>
      <c r="H133" s="11">
        <v>15</v>
      </c>
      <c r="I133" s="11">
        <f t="shared" si="10"/>
        <v>0</v>
      </c>
      <c r="J133" s="11"/>
      <c r="K133" s="11"/>
      <c r="L133" s="11"/>
      <c r="M133" s="11"/>
      <c r="N133" s="11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</row>
    <row r="134" spans="3:50" x14ac:dyDescent="0.25">
      <c r="C134">
        <f t="shared" si="5"/>
        <v>0</v>
      </c>
      <c r="D134" s="10" t="s">
        <v>542</v>
      </c>
      <c r="E134" s="11" t="s">
        <v>165</v>
      </c>
      <c r="F134" s="67">
        <f t="shared" si="11"/>
        <v>0</v>
      </c>
      <c r="G134" s="11">
        <f t="shared" si="9"/>
        <v>0</v>
      </c>
      <c r="H134" s="11">
        <v>15</v>
      </c>
      <c r="I134" s="11">
        <f t="shared" si="10"/>
        <v>0</v>
      </c>
      <c r="J134" s="11"/>
      <c r="K134" s="11"/>
      <c r="L134" s="11"/>
      <c r="M134" s="11"/>
      <c r="N134" s="11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</row>
    <row r="135" spans="3:50" x14ac:dyDescent="0.25">
      <c r="C135">
        <f t="shared" si="5"/>
        <v>0</v>
      </c>
      <c r="D135" s="10" t="s">
        <v>543</v>
      </c>
      <c r="E135" s="11" t="s">
        <v>166</v>
      </c>
      <c r="F135" s="67">
        <f t="shared" si="11"/>
        <v>0</v>
      </c>
      <c r="G135" s="11">
        <f t="shared" si="9"/>
        <v>0</v>
      </c>
      <c r="H135" s="11">
        <v>15</v>
      </c>
      <c r="I135" s="11">
        <f t="shared" si="10"/>
        <v>0</v>
      </c>
      <c r="J135" s="11"/>
      <c r="K135" s="11"/>
      <c r="L135" s="11"/>
      <c r="M135" s="11"/>
      <c r="N135" s="11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</row>
    <row r="136" spans="3:50" x14ac:dyDescent="0.25">
      <c r="C136">
        <f t="shared" si="5"/>
        <v>0</v>
      </c>
      <c r="D136" s="12" t="s">
        <v>544</v>
      </c>
      <c r="E136" s="13" t="s">
        <v>167</v>
      </c>
      <c r="F136" s="68">
        <f t="shared" si="11"/>
        <v>0</v>
      </c>
      <c r="G136" s="13">
        <f t="shared" ref="G136" si="12">H136*I136</f>
        <v>0</v>
      </c>
      <c r="H136" s="13">
        <v>35</v>
      </c>
      <c r="I136" s="13">
        <f t="shared" si="10"/>
        <v>0</v>
      </c>
      <c r="J136" s="13"/>
      <c r="K136" s="13"/>
      <c r="L136" s="13"/>
      <c r="M136" s="13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3:50" x14ac:dyDescent="0.25">
      <c r="C137">
        <f t="shared" si="5"/>
        <v>0</v>
      </c>
      <c r="D137" s="12" t="s">
        <v>545</v>
      </c>
      <c r="E137" s="13" t="s">
        <v>168</v>
      </c>
      <c r="F137" s="68">
        <f t="shared" si="11"/>
        <v>0</v>
      </c>
      <c r="G137" s="13">
        <f t="shared" ref="G137:G160" si="13">H137*I137</f>
        <v>0</v>
      </c>
      <c r="H137" s="13">
        <v>35</v>
      </c>
      <c r="I137" s="13">
        <f t="shared" si="10"/>
        <v>0</v>
      </c>
      <c r="J137" s="13"/>
      <c r="K137" s="13"/>
      <c r="L137" s="13"/>
      <c r="M137" s="13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3:50" x14ac:dyDescent="0.25">
      <c r="C138">
        <f t="shared" si="5"/>
        <v>0</v>
      </c>
      <c r="D138" s="12" t="s">
        <v>546</v>
      </c>
      <c r="E138" s="13" t="s">
        <v>169</v>
      </c>
      <c r="F138" s="68">
        <f t="shared" si="11"/>
        <v>0</v>
      </c>
      <c r="G138" s="13">
        <f t="shared" si="13"/>
        <v>0</v>
      </c>
      <c r="H138" s="13">
        <v>35</v>
      </c>
      <c r="I138" s="13">
        <f t="shared" si="10"/>
        <v>0</v>
      </c>
      <c r="J138" s="13"/>
      <c r="K138" s="13"/>
      <c r="L138" s="13"/>
      <c r="M138" s="13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</row>
    <row r="139" spans="3:50" x14ac:dyDescent="0.25">
      <c r="C139">
        <f t="shared" si="5"/>
        <v>0</v>
      </c>
      <c r="D139" s="12" t="s">
        <v>547</v>
      </c>
      <c r="E139" s="13" t="s">
        <v>170</v>
      </c>
      <c r="F139" s="68">
        <f t="shared" si="11"/>
        <v>0</v>
      </c>
      <c r="G139" s="13">
        <f t="shared" si="13"/>
        <v>0</v>
      </c>
      <c r="H139" s="13">
        <v>35</v>
      </c>
      <c r="I139" s="13">
        <f t="shared" si="10"/>
        <v>0</v>
      </c>
      <c r="J139" s="13"/>
      <c r="K139" s="13"/>
      <c r="L139" s="13"/>
      <c r="M139" s="13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3:50" x14ac:dyDescent="0.25">
      <c r="C140">
        <f t="shared" si="5"/>
        <v>0</v>
      </c>
      <c r="D140" s="12" t="s">
        <v>548</v>
      </c>
      <c r="E140" s="13" t="s">
        <v>171</v>
      </c>
      <c r="F140" s="68">
        <f t="shared" si="11"/>
        <v>0</v>
      </c>
      <c r="G140" s="13">
        <f t="shared" si="13"/>
        <v>0</v>
      </c>
      <c r="H140" s="13">
        <v>15</v>
      </c>
      <c r="I140" s="13">
        <f t="shared" si="10"/>
        <v>0</v>
      </c>
      <c r="J140" s="13"/>
      <c r="K140" s="13"/>
      <c r="L140" s="13"/>
      <c r="M140" s="13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3:50" x14ac:dyDescent="0.25">
      <c r="C141">
        <f t="shared" si="5"/>
        <v>0</v>
      </c>
      <c r="D141" s="12" t="s">
        <v>549</v>
      </c>
      <c r="E141" s="13" t="s">
        <v>172</v>
      </c>
      <c r="F141" s="68">
        <f t="shared" si="11"/>
        <v>0</v>
      </c>
      <c r="G141" s="13">
        <f t="shared" si="13"/>
        <v>0</v>
      </c>
      <c r="H141" s="13">
        <v>15</v>
      </c>
      <c r="I141" s="13">
        <f t="shared" si="10"/>
        <v>0</v>
      </c>
      <c r="J141" s="13"/>
      <c r="K141" s="13"/>
      <c r="L141" s="13"/>
      <c r="M141" s="13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</row>
    <row r="142" spans="3:50" x14ac:dyDescent="0.25">
      <c r="C142">
        <f t="shared" si="5"/>
        <v>0</v>
      </c>
      <c r="D142" s="12" t="s">
        <v>550</v>
      </c>
      <c r="E142" s="13" t="s">
        <v>173</v>
      </c>
      <c r="F142" s="68">
        <f t="shared" si="11"/>
        <v>0</v>
      </c>
      <c r="G142" s="13">
        <f t="shared" si="13"/>
        <v>0</v>
      </c>
      <c r="H142" s="13">
        <v>35</v>
      </c>
      <c r="I142" s="13">
        <f t="shared" si="10"/>
        <v>0</v>
      </c>
      <c r="J142" s="13"/>
      <c r="K142" s="13"/>
      <c r="L142" s="13"/>
      <c r="M142" s="13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3:50" x14ac:dyDescent="0.25">
      <c r="C143">
        <f t="shared" si="5"/>
        <v>0</v>
      </c>
      <c r="D143" s="12" t="s">
        <v>551</v>
      </c>
      <c r="E143" s="13" t="s">
        <v>174</v>
      </c>
      <c r="F143" s="68">
        <f t="shared" si="11"/>
        <v>0</v>
      </c>
      <c r="G143" s="13">
        <f t="shared" si="13"/>
        <v>0</v>
      </c>
      <c r="H143" s="13">
        <v>15</v>
      </c>
      <c r="I143" s="13">
        <f t="shared" si="10"/>
        <v>0</v>
      </c>
      <c r="J143" s="13"/>
      <c r="K143" s="13"/>
      <c r="L143" s="13"/>
      <c r="M143" s="13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</row>
    <row r="144" spans="3:50" x14ac:dyDescent="0.25">
      <c r="C144">
        <f t="shared" si="5"/>
        <v>0</v>
      </c>
      <c r="D144" s="12" t="s">
        <v>552</v>
      </c>
      <c r="E144" s="13" t="s">
        <v>175</v>
      </c>
      <c r="F144" s="68">
        <f t="shared" si="11"/>
        <v>0</v>
      </c>
      <c r="G144" s="13">
        <f t="shared" si="13"/>
        <v>0</v>
      </c>
      <c r="H144" s="13">
        <v>35</v>
      </c>
      <c r="I144" s="13">
        <f t="shared" si="10"/>
        <v>0</v>
      </c>
      <c r="J144" s="13"/>
      <c r="K144" s="13"/>
      <c r="L144" s="13"/>
      <c r="M144" s="13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3:50" x14ac:dyDescent="0.25">
      <c r="C145">
        <f t="shared" si="5"/>
        <v>0</v>
      </c>
      <c r="D145" s="12" t="s">
        <v>553</v>
      </c>
      <c r="E145" s="13" t="s">
        <v>176</v>
      </c>
      <c r="F145" s="68">
        <f t="shared" si="11"/>
        <v>0</v>
      </c>
      <c r="G145" s="13">
        <f t="shared" si="13"/>
        <v>0</v>
      </c>
      <c r="H145" s="13">
        <v>15</v>
      </c>
      <c r="I145" s="13">
        <f t="shared" si="10"/>
        <v>0</v>
      </c>
      <c r="J145" s="13"/>
      <c r="K145" s="13"/>
      <c r="L145" s="13"/>
      <c r="M145" s="13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3:50" x14ac:dyDescent="0.25">
      <c r="C146">
        <f t="shared" si="5"/>
        <v>0</v>
      </c>
      <c r="D146" s="12" t="s">
        <v>554</v>
      </c>
      <c r="E146" s="13" t="s">
        <v>177</v>
      </c>
      <c r="F146" s="68">
        <f t="shared" si="11"/>
        <v>0</v>
      </c>
      <c r="G146" s="13">
        <f t="shared" si="13"/>
        <v>0</v>
      </c>
      <c r="H146" s="13">
        <v>25</v>
      </c>
      <c r="I146" s="13">
        <f t="shared" si="10"/>
        <v>0</v>
      </c>
      <c r="J146" s="13"/>
      <c r="K146" s="13"/>
      <c r="L146" s="13"/>
      <c r="M146" s="13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3:50" x14ac:dyDescent="0.25">
      <c r="C147">
        <f t="shared" si="5"/>
        <v>0</v>
      </c>
      <c r="D147" s="12" t="s">
        <v>555</v>
      </c>
      <c r="E147" s="13" t="s">
        <v>178</v>
      </c>
      <c r="F147" s="68">
        <f t="shared" si="11"/>
        <v>0</v>
      </c>
      <c r="G147" s="13">
        <f t="shared" si="13"/>
        <v>0</v>
      </c>
      <c r="H147" s="13">
        <v>35</v>
      </c>
      <c r="I147" s="13">
        <f t="shared" si="10"/>
        <v>0</v>
      </c>
      <c r="J147" s="13"/>
      <c r="K147" s="13"/>
      <c r="L147" s="13"/>
      <c r="M147" s="13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3:50" x14ac:dyDescent="0.25">
      <c r="C148">
        <f t="shared" si="5"/>
        <v>0</v>
      </c>
      <c r="D148" s="12" t="s">
        <v>556</v>
      </c>
      <c r="E148" s="13" t="s">
        <v>179</v>
      </c>
      <c r="F148" s="68">
        <f t="shared" si="11"/>
        <v>0</v>
      </c>
      <c r="G148" s="13">
        <f t="shared" si="13"/>
        <v>0</v>
      </c>
      <c r="H148" s="13">
        <v>35</v>
      </c>
      <c r="I148" s="13">
        <f t="shared" si="10"/>
        <v>0</v>
      </c>
      <c r="J148" s="13"/>
      <c r="K148" s="13"/>
      <c r="L148" s="13"/>
      <c r="M148" s="13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3:50" x14ac:dyDescent="0.25">
      <c r="C149">
        <f t="shared" si="5"/>
        <v>0</v>
      </c>
      <c r="D149" s="12" t="s">
        <v>557</v>
      </c>
      <c r="E149" s="13" t="s">
        <v>180</v>
      </c>
      <c r="F149" s="68">
        <f t="shared" si="11"/>
        <v>0</v>
      </c>
      <c r="G149" s="13">
        <f t="shared" si="13"/>
        <v>0</v>
      </c>
      <c r="H149" s="13">
        <v>25</v>
      </c>
      <c r="I149" s="13">
        <f t="shared" si="10"/>
        <v>0</v>
      </c>
      <c r="J149" s="13"/>
      <c r="K149" s="13"/>
      <c r="L149" s="13"/>
      <c r="M149" s="13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3:50" x14ac:dyDescent="0.25">
      <c r="C150">
        <f t="shared" si="5"/>
        <v>0</v>
      </c>
      <c r="D150" s="12" t="s">
        <v>558</v>
      </c>
      <c r="E150" s="13" t="s">
        <v>181</v>
      </c>
      <c r="F150" s="68">
        <f t="shared" si="11"/>
        <v>0</v>
      </c>
      <c r="G150" s="13">
        <f t="shared" si="13"/>
        <v>0</v>
      </c>
      <c r="H150" s="13">
        <v>25</v>
      </c>
      <c r="I150" s="13">
        <f t="shared" si="10"/>
        <v>0</v>
      </c>
      <c r="J150" s="13"/>
      <c r="K150" s="13"/>
      <c r="L150" s="13"/>
      <c r="M150" s="13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3:50" x14ac:dyDescent="0.25">
      <c r="C151">
        <f t="shared" si="5"/>
        <v>0.79761904761904767</v>
      </c>
      <c r="D151" s="12" t="s">
        <v>559</v>
      </c>
      <c r="E151" s="13" t="s">
        <v>182</v>
      </c>
      <c r="F151" s="68">
        <f t="shared" si="11"/>
        <v>16529.57</v>
      </c>
      <c r="G151" s="13">
        <f t="shared" si="13"/>
        <v>3350</v>
      </c>
      <c r="H151" s="13">
        <v>25</v>
      </c>
      <c r="I151" s="13">
        <f t="shared" si="10"/>
        <v>134</v>
      </c>
      <c r="J151" s="13"/>
      <c r="K151" s="13"/>
      <c r="L151" s="13"/>
      <c r="M151" s="13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>
        <v>8</v>
      </c>
      <c r="AD151" s="12">
        <v>8</v>
      </c>
      <c r="AE151" s="12">
        <v>8</v>
      </c>
      <c r="AF151" s="12">
        <v>8</v>
      </c>
      <c r="AG151" s="12">
        <v>8</v>
      </c>
      <c r="AH151" s="12">
        <v>8</v>
      </c>
      <c r="AI151" s="12">
        <v>8</v>
      </c>
      <c r="AJ151" s="12">
        <v>8</v>
      </c>
      <c r="AK151" s="12">
        <v>8</v>
      </c>
      <c r="AL151" s="12">
        <v>8</v>
      </c>
      <c r="AM151" s="12">
        <v>8</v>
      </c>
      <c r="AN151" s="12">
        <v>8</v>
      </c>
      <c r="AO151" s="12">
        <v>8</v>
      </c>
      <c r="AP151" s="12">
        <v>8</v>
      </c>
      <c r="AQ151" s="12">
        <v>8</v>
      </c>
      <c r="AR151" s="12"/>
      <c r="AS151" s="12"/>
      <c r="AT151" s="12">
        <v>6</v>
      </c>
      <c r="AU151" s="12"/>
      <c r="AV151" s="12"/>
      <c r="AW151" s="12">
        <v>8</v>
      </c>
      <c r="AX151" s="12"/>
    </row>
    <row r="152" spans="3:50" x14ac:dyDescent="0.25">
      <c r="C152">
        <f t="shared" si="5"/>
        <v>0</v>
      </c>
      <c r="D152" s="12" t="s">
        <v>560</v>
      </c>
      <c r="E152" s="13" t="s">
        <v>183</v>
      </c>
      <c r="F152" s="68">
        <f t="shared" si="11"/>
        <v>0</v>
      </c>
      <c r="G152" s="13">
        <f t="shared" si="13"/>
        <v>0</v>
      </c>
      <c r="H152" s="13">
        <v>25</v>
      </c>
      <c r="I152" s="13">
        <f t="shared" si="10"/>
        <v>0</v>
      </c>
      <c r="J152" s="13"/>
      <c r="K152" s="13"/>
      <c r="L152" s="13"/>
      <c r="M152" s="13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3:50" x14ac:dyDescent="0.25">
      <c r="C153">
        <f t="shared" si="5"/>
        <v>0</v>
      </c>
      <c r="D153" s="12" t="s">
        <v>561</v>
      </c>
      <c r="E153" s="13" t="s">
        <v>184</v>
      </c>
      <c r="F153" s="68">
        <f t="shared" si="11"/>
        <v>0</v>
      </c>
      <c r="G153" s="13">
        <f t="shared" si="13"/>
        <v>0</v>
      </c>
      <c r="H153" s="13">
        <v>15</v>
      </c>
      <c r="I153" s="13">
        <f t="shared" si="10"/>
        <v>0</v>
      </c>
      <c r="J153" s="13"/>
      <c r="K153" s="13"/>
      <c r="L153" s="13"/>
      <c r="M153" s="13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</row>
    <row r="154" spans="3:50" x14ac:dyDescent="0.25">
      <c r="C154">
        <f t="shared" si="5"/>
        <v>0</v>
      </c>
      <c r="D154" s="12" t="s">
        <v>562</v>
      </c>
      <c r="E154" s="13" t="s">
        <v>185</v>
      </c>
      <c r="F154" s="68">
        <f t="shared" si="11"/>
        <v>0</v>
      </c>
      <c r="G154" s="13">
        <f t="shared" si="13"/>
        <v>0</v>
      </c>
      <c r="H154" s="13">
        <v>35</v>
      </c>
      <c r="I154" s="13">
        <f t="shared" si="10"/>
        <v>0</v>
      </c>
      <c r="J154" s="13"/>
      <c r="K154" s="13"/>
      <c r="L154" s="13"/>
      <c r="M154" s="13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3:50" x14ac:dyDescent="0.25">
      <c r="C155">
        <f t="shared" si="5"/>
        <v>0</v>
      </c>
      <c r="D155" s="12" t="s">
        <v>563</v>
      </c>
      <c r="E155" s="13" t="s">
        <v>186</v>
      </c>
      <c r="F155" s="68">
        <f t="shared" si="11"/>
        <v>0</v>
      </c>
      <c r="G155" s="13">
        <f t="shared" si="13"/>
        <v>0</v>
      </c>
      <c r="H155" s="13">
        <v>25</v>
      </c>
      <c r="I155" s="13">
        <f t="shared" si="10"/>
        <v>0</v>
      </c>
      <c r="J155" s="13"/>
      <c r="K155" s="13"/>
      <c r="L155" s="13"/>
      <c r="M155" s="13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3:50" x14ac:dyDescent="0.25">
      <c r="C156">
        <f t="shared" ref="C156:C194" si="14">I156/168</f>
        <v>0</v>
      </c>
      <c r="D156" s="12" t="s">
        <v>564</v>
      </c>
      <c r="E156" s="13" t="s">
        <v>187</v>
      </c>
      <c r="F156" s="68">
        <f t="shared" si="11"/>
        <v>0</v>
      </c>
      <c r="G156" s="13">
        <f t="shared" si="13"/>
        <v>0</v>
      </c>
      <c r="H156" s="13">
        <v>15</v>
      </c>
      <c r="I156" s="13">
        <f t="shared" si="10"/>
        <v>0</v>
      </c>
      <c r="J156" s="13"/>
      <c r="K156" s="13"/>
      <c r="L156" s="13"/>
      <c r="M156" s="13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3:50" x14ac:dyDescent="0.25">
      <c r="C157">
        <f t="shared" si="14"/>
        <v>0</v>
      </c>
      <c r="D157" s="12" t="s">
        <v>565</v>
      </c>
      <c r="E157" s="13" t="s">
        <v>188</v>
      </c>
      <c r="F157" s="68">
        <f t="shared" si="11"/>
        <v>0</v>
      </c>
      <c r="G157" s="13">
        <f t="shared" si="13"/>
        <v>0</v>
      </c>
      <c r="H157" s="13">
        <v>15</v>
      </c>
      <c r="I157" s="13">
        <f t="shared" si="10"/>
        <v>0</v>
      </c>
      <c r="J157" s="13"/>
      <c r="K157" s="13"/>
      <c r="L157" s="13"/>
      <c r="M157" s="13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3:50" x14ac:dyDescent="0.25">
      <c r="C158">
        <f t="shared" si="14"/>
        <v>0</v>
      </c>
      <c r="D158" s="12" t="s">
        <v>566</v>
      </c>
      <c r="E158" s="13" t="s">
        <v>189</v>
      </c>
      <c r="F158" s="68">
        <f t="shared" si="11"/>
        <v>0</v>
      </c>
      <c r="G158" s="13">
        <f t="shared" si="13"/>
        <v>0</v>
      </c>
      <c r="H158" s="13">
        <v>15</v>
      </c>
      <c r="I158" s="13">
        <f t="shared" si="10"/>
        <v>0</v>
      </c>
      <c r="J158" s="13"/>
      <c r="K158" s="13"/>
      <c r="L158" s="13"/>
      <c r="M158" s="13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3:50" x14ac:dyDescent="0.25">
      <c r="C159">
        <f t="shared" si="14"/>
        <v>0</v>
      </c>
      <c r="D159" s="12" t="s">
        <v>567</v>
      </c>
      <c r="E159" s="13" t="s">
        <v>190</v>
      </c>
      <c r="F159" s="68">
        <f t="shared" si="11"/>
        <v>0</v>
      </c>
      <c r="G159" s="13">
        <f t="shared" si="13"/>
        <v>0</v>
      </c>
      <c r="H159" s="13">
        <v>15</v>
      </c>
      <c r="I159" s="13">
        <f t="shared" si="10"/>
        <v>0</v>
      </c>
      <c r="J159" s="13"/>
      <c r="K159" s="13"/>
      <c r="L159" s="13"/>
      <c r="M159" s="13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3:50" x14ac:dyDescent="0.25">
      <c r="C160">
        <f t="shared" si="14"/>
        <v>0</v>
      </c>
      <c r="D160" s="12" t="s">
        <v>568</v>
      </c>
      <c r="E160" s="13" t="s">
        <v>191</v>
      </c>
      <c r="F160" s="68">
        <f t="shared" si="11"/>
        <v>0</v>
      </c>
      <c r="G160" s="13">
        <f t="shared" si="13"/>
        <v>0</v>
      </c>
      <c r="H160" s="13">
        <v>15</v>
      </c>
      <c r="I160" s="13">
        <f t="shared" si="10"/>
        <v>0</v>
      </c>
      <c r="J160" s="13"/>
      <c r="K160" s="13"/>
      <c r="L160" s="13"/>
      <c r="M160" s="13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3:50" x14ac:dyDescent="0.25">
      <c r="C161">
        <f t="shared" si="14"/>
        <v>0</v>
      </c>
      <c r="D161" s="14" t="s">
        <v>569</v>
      </c>
      <c r="E161" s="15" t="s">
        <v>192</v>
      </c>
      <c r="F161" s="69"/>
      <c r="G161" s="15">
        <f t="shared" ref="G161:G194" si="15">H161*I161</f>
        <v>0</v>
      </c>
      <c r="H161" s="15"/>
      <c r="I161" s="15"/>
      <c r="J161" s="15"/>
      <c r="K161" s="15"/>
      <c r="L161" s="15"/>
      <c r="M161" s="15"/>
      <c r="N161" s="1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3:50" x14ac:dyDescent="0.25">
      <c r="C162">
        <f t="shared" si="14"/>
        <v>0</v>
      </c>
      <c r="D162" s="14" t="s">
        <v>570</v>
      </c>
      <c r="E162" s="15" t="s">
        <v>193</v>
      </c>
      <c r="F162" s="69"/>
      <c r="G162" s="15">
        <f t="shared" si="15"/>
        <v>0</v>
      </c>
      <c r="H162" s="15"/>
      <c r="I162" s="15"/>
      <c r="J162" s="15"/>
      <c r="K162" s="15"/>
      <c r="L162" s="15"/>
      <c r="M162" s="15"/>
      <c r="N162" s="1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3:50" x14ac:dyDescent="0.25">
      <c r="C163">
        <f t="shared" si="14"/>
        <v>0</v>
      </c>
      <c r="D163" s="14" t="s">
        <v>571</v>
      </c>
      <c r="E163" s="15" t="s">
        <v>194</v>
      </c>
      <c r="F163" s="69"/>
      <c r="G163" s="15">
        <f t="shared" si="15"/>
        <v>0</v>
      </c>
      <c r="H163" s="15"/>
      <c r="I163" s="15"/>
      <c r="J163" s="15"/>
      <c r="K163" s="15"/>
      <c r="L163" s="15"/>
      <c r="M163" s="15"/>
      <c r="N163" s="1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3:50" x14ac:dyDescent="0.25">
      <c r="C164">
        <f t="shared" si="14"/>
        <v>0</v>
      </c>
      <c r="D164" s="14" t="s">
        <v>572</v>
      </c>
      <c r="E164" s="15" t="s">
        <v>195</v>
      </c>
      <c r="F164" s="69"/>
      <c r="G164" s="15">
        <f t="shared" si="15"/>
        <v>0</v>
      </c>
      <c r="H164" s="15"/>
      <c r="I164" s="15"/>
      <c r="J164" s="15"/>
      <c r="K164" s="15"/>
      <c r="L164" s="15"/>
      <c r="M164" s="15"/>
      <c r="N164" s="1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3:50" x14ac:dyDescent="0.25">
      <c r="C165">
        <f t="shared" si="14"/>
        <v>0</v>
      </c>
      <c r="D165" s="14" t="s">
        <v>573</v>
      </c>
      <c r="E165" s="15" t="s">
        <v>196</v>
      </c>
      <c r="F165" s="69"/>
      <c r="G165" s="15">
        <f t="shared" si="15"/>
        <v>0</v>
      </c>
      <c r="H165" s="15"/>
      <c r="I165" s="15"/>
      <c r="J165" s="15"/>
      <c r="K165" s="15"/>
      <c r="L165" s="15"/>
      <c r="M165" s="15"/>
      <c r="N165" s="1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3:50" x14ac:dyDescent="0.25">
      <c r="C166">
        <f t="shared" si="14"/>
        <v>0</v>
      </c>
      <c r="D166" s="14" t="s">
        <v>574</v>
      </c>
      <c r="E166" s="15" t="s">
        <v>197</v>
      </c>
      <c r="F166" s="69"/>
      <c r="G166" s="15">
        <f t="shared" si="15"/>
        <v>0</v>
      </c>
      <c r="H166" s="15"/>
      <c r="I166" s="15"/>
      <c r="J166" s="15"/>
      <c r="K166" s="15"/>
      <c r="L166" s="15"/>
      <c r="M166" s="15"/>
      <c r="N166" s="1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3:50" x14ac:dyDescent="0.25">
      <c r="C167">
        <f t="shared" si="14"/>
        <v>0</v>
      </c>
      <c r="D167" s="14" t="s">
        <v>575</v>
      </c>
      <c r="E167" s="15" t="s">
        <v>198</v>
      </c>
      <c r="F167" s="69"/>
      <c r="G167" s="15">
        <f t="shared" si="15"/>
        <v>0</v>
      </c>
      <c r="H167" s="15"/>
      <c r="I167" s="15"/>
      <c r="J167" s="15"/>
      <c r="K167" s="15"/>
      <c r="L167" s="15"/>
      <c r="M167" s="15"/>
      <c r="N167" s="1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3:50" x14ac:dyDescent="0.25">
      <c r="C168">
        <f t="shared" si="14"/>
        <v>0</v>
      </c>
      <c r="D168" s="14" t="s">
        <v>576</v>
      </c>
      <c r="E168" s="15" t="s">
        <v>199</v>
      </c>
      <c r="F168" s="69"/>
      <c r="G168" s="15">
        <f t="shared" si="15"/>
        <v>0</v>
      </c>
      <c r="H168" s="15"/>
      <c r="I168" s="15"/>
      <c r="J168" s="15"/>
      <c r="K168" s="15"/>
      <c r="L168" s="15"/>
      <c r="M168" s="15"/>
      <c r="N168" s="1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3:50" x14ac:dyDescent="0.25">
      <c r="C169">
        <f t="shared" si="14"/>
        <v>0</v>
      </c>
      <c r="D169" s="14" t="s">
        <v>577</v>
      </c>
      <c r="E169" s="15" t="s">
        <v>200</v>
      </c>
      <c r="F169" s="69"/>
      <c r="G169" s="15">
        <f t="shared" si="15"/>
        <v>0</v>
      </c>
      <c r="H169" s="15"/>
      <c r="I169" s="15"/>
      <c r="J169" s="15"/>
      <c r="K169" s="15"/>
      <c r="L169" s="15"/>
      <c r="M169" s="15"/>
      <c r="N169" s="1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3:50" x14ac:dyDescent="0.25">
      <c r="C170">
        <f t="shared" si="14"/>
        <v>0</v>
      </c>
      <c r="D170" s="4" t="s">
        <v>578</v>
      </c>
      <c r="E170" s="5" t="s">
        <v>201</v>
      </c>
      <c r="F170" s="64"/>
      <c r="G170" s="5">
        <f t="shared" si="15"/>
        <v>0</v>
      </c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3:50" x14ac:dyDescent="0.25">
      <c r="C171">
        <f t="shared" si="14"/>
        <v>0</v>
      </c>
      <c r="D171" s="4" t="s">
        <v>579</v>
      </c>
      <c r="E171" s="5" t="s">
        <v>202</v>
      </c>
      <c r="F171" s="64"/>
      <c r="G171" s="5">
        <f t="shared" si="15"/>
        <v>0</v>
      </c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3:50" x14ac:dyDescent="0.25">
      <c r="C172">
        <f t="shared" si="14"/>
        <v>0</v>
      </c>
      <c r="D172" s="4" t="s">
        <v>580</v>
      </c>
      <c r="E172" s="5" t="s">
        <v>203</v>
      </c>
      <c r="F172" s="64"/>
      <c r="G172" s="5">
        <f t="shared" si="15"/>
        <v>0</v>
      </c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3:50" x14ac:dyDescent="0.25">
      <c r="C173">
        <f t="shared" si="14"/>
        <v>0</v>
      </c>
      <c r="D173" s="4" t="s">
        <v>581</v>
      </c>
      <c r="E173" s="5" t="s">
        <v>204</v>
      </c>
      <c r="F173" s="64"/>
      <c r="G173" s="5">
        <f t="shared" si="15"/>
        <v>0</v>
      </c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3:50" x14ac:dyDescent="0.25">
      <c r="C174">
        <f t="shared" si="14"/>
        <v>0</v>
      </c>
      <c r="D174" s="4" t="s">
        <v>582</v>
      </c>
      <c r="E174" s="5" t="s">
        <v>205</v>
      </c>
      <c r="F174" s="64"/>
      <c r="G174" s="5">
        <f t="shared" si="15"/>
        <v>0</v>
      </c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3:50" x14ac:dyDescent="0.25">
      <c r="C175">
        <f t="shared" si="14"/>
        <v>0</v>
      </c>
      <c r="D175" s="4" t="s">
        <v>583</v>
      </c>
      <c r="E175" s="5" t="s">
        <v>206</v>
      </c>
      <c r="F175" s="64"/>
      <c r="G175" s="5">
        <f t="shared" si="15"/>
        <v>0</v>
      </c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3:50" x14ac:dyDescent="0.25">
      <c r="C176">
        <f t="shared" si="14"/>
        <v>0</v>
      </c>
      <c r="D176" s="4" t="s">
        <v>584</v>
      </c>
      <c r="E176" s="5" t="s">
        <v>207</v>
      </c>
      <c r="F176" s="64"/>
      <c r="G176" s="5">
        <f t="shared" si="15"/>
        <v>0</v>
      </c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3:50" x14ac:dyDescent="0.25">
      <c r="C177">
        <f t="shared" si="14"/>
        <v>0</v>
      </c>
      <c r="D177" s="4" t="s">
        <v>585</v>
      </c>
      <c r="E177" s="5" t="s">
        <v>208</v>
      </c>
      <c r="F177" s="64"/>
      <c r="G177" s="5">
        <f t="shared" si="15"/>
        <v>0</v>
      </c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3:50" x14ac:dyDescent="0.25">
      <c r="C178">
        <f t="shared" si="14"/>
        <v>0</v>
      </c>
      <c r="D178" s="4" t="s">
        <v>586</v>
      </c>
      <c r="E178" s="5" t="s">
        <v>209</v>
      </c>
      <c r="F178" s="64"/>
      <c r="G178" s="5">
        <f t="shared" si="15"/>
        <v>0</v>
      </c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3:50" x14ac:dyDescent="0.25">
      <c r="C179">
        <f t="shared" si="14"/>
        <v>0</v>
      </c>
      <c r="D179" s="12" t="s">
        <v>587</v>
      </c>
      <c r="E179" s="13" t="s">
        <v>210</v>
      </c>
      <c r="F179" s="68"/>
      <c r="G179" s="13">
        <f t="shared" si="15"/>
        <v>0</v>
      </c>
      <c r="H179" s="13"/>
      <c r="I179" s="13"/>
      <c r="J179" s="13"/>
      <c r="K179" s="13"/>
      <c r="L179" s="13"/>
      <c r="M179" s="13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3:50" x14ac:dyDescent="0.25">
      <c r="C180">
        <f t="shared" si="14"/>
        <v>0</v>
      </c>
      <c r="D180" s="12" t="s">
        <v>588</v>
      </c>
      <c r="E180" s="13" t="s">
        <v>211</v>
      </c>
      <c r="F180" s="68"/>
      <c r="G180" s="13">
        <f t="shared" si="15"/>
        <v>0</v>
      </c>
      <c r="H180" s="13"/>
      <c r="I180" s="13"/>
      <c r="J180" s="13"/>
      <c r="K180" s="13"/>
      <c r="L180" s="13"/>
      <c r="M180" s="13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3:50" x14ac:dyDescent="0.25">
      <c r="C181">
        <f t="shared" si="14"/>
        <v>0</v>
      </c>
      <c r="D181" s="10" t="s">
        <v>589</v>
      </c>
      <c r="E181" s="11" t="s">
        <v>212</v>
      </c>
      <c r="F181" s="67"/>
      <c r="G181" s="11">
        <f t="shared" si="15"/>
        <v>0</v>
      </c>
      <c r="H181" s="11"/>
      <c r="I181" s="11"/>
      <c r="J181" s="11"/>
      <c r="K181" s="11"/>
      <c r="L181" s="11"/>
      <c r="M181" s="11"/>
      <c r="N181" s="1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</row>
    <row r="182" spans="3:50" x14ac:dyDescent="0.25">
      <c r="C182">
        <f t="shared" si="14"/>
        <v>0</v>
      </c>
      <c r="D182" s="10" t="s">
        <v>590</v>
      </c>
      <c r="E182" s="11" t="s">
        <v>213</v>
      </c>
      <c r="F182" s="67"/>
      <c r="G182" s="11">
        <f t="shared" si="15"/>
        <v>0</v>
      </c>
      <c r="H182" s="11"/>
      <c r="I182" s="11"/>
      <c r="J182" s="11"/>
      <c r="K182" s="11"/>
      <c r="L182" s="11"/>
      <c r="M182" s="11"/>
      <c r="N182" s="1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</row>
    <row r="183" spans="3:50" x14ac:dyDescent="0.25">
      <c r="C183">
        <f t="shared" si="14"/>
        <v>0</v>
      </c>
      <c r="D183" s="6" t="s">
        <v>618</v>
      </c>
      <c r="E183" s="7" t="s">
        <v>214</v>
      </c>
      <c r="F183" s="65"/>
      <c r="G183" s="7">
        <f t="shared" si="15"/>
        <v>0</v>
      </c>
      <c r="H183" s="7"/>
      <c r="I183" s="7"/>
      <c r="J183" s="7"/>
      <c r="K183" s="7"/>
      <c r="L183" s="7"/>
      <c r="M183" s="7"/>
      <c r="N183" s="7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3:50" x14ac:dyDescent="0.25">
      <c r="C184">
        <f t="shared" si="14"/>
        <v>0</v>
      </c>
      <c r="D184" s="6" t="s">
        <v>592</v>
      </c>
      <c r="E184" s="7" t="s">
        <v>215</v>
      </c>
      <c r="F184" s="65"/>
      <c r="G184" s="7">
        <f t="shared" si="15"/>
        <v>0</v>
      </c>
      <c r="H184" s="7"/>
      <c r="I184" s="7"/>
      <c r="J184" s="7"/>
      <c r="K184" s="7"/>
      <c r="L184" s="7"/>
      <c r="M184" s="7"/>
      <c r="N184" s="7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3:50" x14ac:dyDescent="0.25">
      <c r="C185">
        <f t="shared" si="14"/>
        <v>0</v>
      </c>
      <c r="D185" s="6" t="s">
        <v>593</v>
      </c>
      <c r="E185" s="7" t="s">
        <v>216</v>
      </c>
      <c r="F185" s="65"/>
      <c r="G185" s="7">
        <f t="shared" si="15"/>
        <v>0</v>
      </c>
      <c r="H185" s="7"/>
      <c r="I185" s="7"/>
      <c r="J185" s="7"/>
      <c r="K185" s="7"/>
      <c r="L185" s="7"/>
      <c r="M185" s="7"/>
      <c r="N185" s="7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3:50" x14ac:dyDescent="0.25">
      <c r="C186">
        <f t="shared" si="14"/>
        <v>2</v>
      </c>
      <c r="D186" s="16" t="s">
        <v>594</v>
      </c>
      <c r="E186" s="17" t="s">
        <v>217</v>
      </c>
      <c r="F186" s="70">
        <f t="shared" ref="F186:F194" si="16">G186*$D$1</f>
        <v>82894.559999999998</v>
      </c>
      <c r="G186" s="17">
        <f t="shared" si="15"/>
        <v>16800</v>
      </c>
      <c r="H186" s="17">
        <v>50</v>
      </c>
      <c r="I186" s="17">
        <f>SUM(O186:AX186)</f>
        <v>336</v>
      </c>
      <c r="J186" s="17"/>
      <c r="K186" s="17"/>
      <c r="L186" s="17"/>
      <c r="M186" s="17"/>
      <c r="N186" s="17"/>
      <c r="O186" s="16"/>
      <c r="P186" s="16"/>
      <c r="Q186" s="16"/>
      <c r="R186" s="16"/>
      <c r="S186" s="16">
        <v>40</v>
      </c>
      <c r="T186" s="16">
        <v>40</v>
      </c>
      <c r="U186" s="16">
        <v>40</v>
      </c>
      <c r="V186" s="16">
        <v>40</v>
      </c>
      <c r="W186" s="16">
        <v>40</v>
      </c>
      <c r="X186" s="16">
        <v>40</v>
      </c>
      <c r="Y186" s="16">
        <v>40</v>
      </c>
      <c r="Z186" s="16">
        <v>40</v>
      </c>
      <c r="AA186" s="16">
        <v>16</v>
      </c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3:50" x14ac:dyDescent="0.25">
      <c r="C187">
        <f t="shared" si="14"/>
        <v>0</v>
      </c>
      <c r="D187" s="16" t="s">
        <v>595</v>
      </c>
      <c r="E187" s="17" t="s">
        <v>218</v>
      </c>
      <c r="F187" s="70">
        <f t="shared" si="16"/>
        <v>0</v>
      </c>
      <c r="G187" s="17">
        <f t="shared" si="15"/>
        <v>0</v>
      </c>
      <c r="H187" s="17">
        <v>25</v>
      </c>
      <c r="I187" s="17">
        <f t="shared" ref="I187:I193" si="17">SUM(O187:AX187)</f>
        <v>0</v>
      </c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</row>
    <row r="188" spans="3:50" x14ac:dyDescent="0.25">
      <c r="C188">
        <f t="shared" si="14"/>
        <v>0</v>
      </c>
      <c r="D188" s="16" t="s">
        <v>596</v>
      </c>
      <c r="E188" s="17" t="s">
        <v>219</v>
      </c>
      <c r="F188" s="70">
        <f t="shared" si="16"/>
        <v>0</v>
      </c>
      <c r="G188" s="17">
        <f t="shared" si="15"/>
        <v>0</v>
      </c>
      <c r="H188" s="17">
        <v>25</v>
      </c>
      <c r="I188" s="17">
        <f t="shared" si="17"/>
        <v>0</v>
      </c>
      <c r="J188" s="17"/>
      <c r="K188" s="17"/>
      <c r="L188" s="17"/>
      <c r="M188" s="17"/>
      <c r="N188" s="17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</row>
    <row r="189" spans="3:50" x14ac:dyDescent="0.25">
      <c r="C189">
        <f t="shared" si="14"/>
        <v>0</v>
      </c>
      <c r="D189" s="16" t="s">
        <v>597</v>
      </c>
      <c r="E189" s="17" t="s">
        <v>220</v>
      </c>
      <c r="F189" s="70">
        <f t="shared" si="16"/>
        <v>0</v>
      </c>
      <c r="G189" s="17">
        <f t="shared" si="15"/>
        <v>0</v>
      </c>
      <c r="H189" s="17">
        <v>35</v>
      </c>
      <c r="I189" s="17">
        <f t="shared" si="17"/>
        <v>0</v>
      </c>
      <c r="J189" s="17"/>
      <c r="K189" s="17"/>
      <c r="L189" s="17"/>
      <c r="M189" s="17"/>
      <c r="N189" s="17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</row>
    <row r="190" spans="3:50" x14ac:dyDescent="0.25">
      <c r="C190">
        <f t="shared" si="14"/>
        <v>0</v>
      </c>
      <c r="D190" s="16" t="s">
        <v>598</v>
      </c>
      <c r="E190" s="17" t="s">
        <v>221</v>
      </c>
      <c r="F190" s="70">
        <f t="shared" si="16"/>
        <v>0</v>
      </c>
      <c r="G190" s="17">
        <f t="shared" si="15"/>
        <v>0</v>
      </c>
      <c r="H190" s="17">
        <v>15</v>
      </c>
      <c r="I190" s="17">
        <f t="shared" si="17"/>
        <v>0</v>
      </c>
      <c r="J190" s="17"/>
      <c r="K190" s="17"/>
      <c r="L190" s="17"/>
      <c r="M190" s="17"/>
      <c r="N190" s="17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</row>
    <row r="191" spans="3:50" x14ac:dyDescent="0.25">
      <c r="C191">
        <f t="shared" si="14"/>
        <v>0</v>
      </c>
      <c r="D191" s="16" t="s">
        <v>599</v>
      </c>
      <c r="E191" s="17" t="s">
        <v>222</v>
      </c>
      <c r="F191" s="70">
        <f t="shared" si="16"/>
        <v>0</v>
      </c>
      <c r="G191" s="17">
        <f t="shared" si="15"/>
        <v>0</v>
      </c>
      <c r="H191" s="17">
        <v>35</v>
      </c>
      <c r="I191" s="17">
        <f t="shared" si="17"/>
        <v>0</v>
      </c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</row>
    <row r="192" spans="3:50" x14ac:dyDescent="0.25">
      <c r="C192">
        <f t="shared" si="14"/>
        <v>0</v>
      </c>
      <c r="D192" s="16" t="s">
        <v>600</v>
      </c>
      <c r="E192" s="17" t="s">
        <v>223</v>
      </c>
      <c r="F192" s="70">
        <f t="shared" si="16"/>
        <v>0</v>
      </c>
      <c r="G192" s="17">
        <f t="shared" si="15"/>
        <v>0</v>
      </c>
      <c r="H192" s="17">
        <v>50</v>
      </c>
      <c r="I192" s="17">
        <f t="shared" si="17"/>
        <v>0</v>
      </c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3:50" x14ac:dyDescent="0.25">
      <c r="C193">
        <f t="shared" si="14"/>
        <v>0</v>
      </c>
      <c r="D193" s="16" t="s">
        <v>601</v>
      </c>
      <c r="E193" s="17" t="s">
        <v>224</v>
      </c>
      <c r="F193" s="70">
        <f t="shared" si="16"/>
        <v>0</v>
      </c>
      <c r="G193" s="17">
        <f t="shared" si="15"/>
        <v>0</v>
      </c>
      <c r="H193" s="17">
        <v>25</v>
      </c>
      <c r="I193" s="17">
        <f t="shared" si="17"/>
        <v>0</v>
      </c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3:50" x14ac:dyDescent="0.25">
      <c r="C194">
        <f t="shared" si="14"/>
        <v>5</v>
      </c>
      <c r="D194" s="16" t="s">
        <v>619</v>
      </c>
      <c r="E194" s="17" t="s">
        <v>225</v>
      </c>
      <c r="F194" s="70">
        <f t="shared" si="16"/>
        <v>103618.2</v>
      </c>
      <c r="G194" s="17">
        <f t="shared" si="15"/>
        <v>21000</v>
      </c>
      <c r="H194" s="17">
        <v>25</v>
      </c>
      <c r="I194" s="17">
        <f>SUM(O194:AX194)</f>
        <v>840</v>
      </c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/>
      <c r="U194" s="16">
        <v>168</v>
      </c>
      <c r="V194" s="16">
        <v>168</v>
      </c>
      <c r="W194" s="16">
        <v>168</v>
      </c>
      <c r="X194" s="16">
        <v>168</v>
      </c>
      <c r="Y194" s="16">
        <v>168</v>
      </c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</row>
    <row r="197" spans="3:50" x14ac:dyDescent="0.25">
      <c r="G197" s="63">
        <v>491720</v>
      </c>
      <c r="H197" s="63">
        <v>755531</v>
      </c>
      <c r="U197">
        <f>1512-1428</f>
        <v>84</v>
      </c>
    </row>
  </sheetData>
  <mergeCells count="1">
    <mergeCell ref="J2:N2"/>
  </mergeCells>
  <pageMargins left="0.7" right="0" top="0.75" bottom="0" header="0.3" footer="0.3"/>
  <pageSetup paperSize="8" scale="30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28"/>
  <sheetViews>
    <sheetView view="pageBreakPreview" topLeftCell="D94" zoomScale="60" zoomScaleNormal="70" workbookViewId="0">
      <selection activeCell="AY144" sqref="AY144"/>
    </sheetView>
  </sheetViews>
  <sheetFormatPr defaultRowHeight="15" x14ac:dyDescent="0.25"/>
  <cols>
    <col min="1" max="1" width="9.85546875" hidden="1" customWidth="1"/>
    <col min="2" max="2" width="12.28515625" hidden="1" customWidth="1"/>
    <col min="3" max="3" width="15.7109375" hidden="1" customWidth="1"/>
    <col min="4" max="4" width="13.28515625" customWidth="1"/>
    <col min="5" max="5" width="8.7109375" style="1"/>
    <col min="6" max="6" width="14.5703125" style="63" customWidth="1"/>
    <col min="7" max="9" width="8.7109375" style="1"/>
    <col min="10" max="14" width="8.7109375" style="1" customWidth="1"/>
  </cols>
  <sheetData>
    <row r="1" spans="3:50" x14ac:dyDescent="0.25">
      <c r="D1">
        <v>4.9341999999999997</v>
      </c>
      <c r="R1" s="61"/>
      <c r="S1" s="61"/>
      <c r="T1" s="61"/>
      <c r="U1" s="61"/>
      <c r="V1" s="61"/>
      <c r="W1" s="61"/>
      <c r="X1" s="61"/>
      <c r="Y1" s="61"/>
      <c r="Z1" s="61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3:50" s="1" customFormat="1" x14ac:dyDescent="0.25">
      <c r="F2" s="63" t="s">
        <v>273</v>
      </c>
      <c r="G2" s="1" t="s">
        <v>269</v>
      </c>
      <c r="H2" s="1" t="s">
        <v>271</v>
      </c>
      <c r="I2" s="1" t="s">
        <v>269</v>
      </c>
      <c r="J2" s="181" t="s">
        <v>263</v>
      </c>
      <c r="K2" s="181"/>
      <c r="L2" s="181"/>
      <c r="M2" s="181"/>
      <c r="N2" s="181"/>
      <c r="O2" s="2">
        <v>44927</v>
      </c>
      <c r="P2" s="2">
        <v>44958</v>
      </c>
      <c r="Q2" s="2">
        <v>44986</v>
      </c>
      <c r="R2" s="2">
        <v>45017</v>
      </c>
      <c r="S2" s="2">
        <v>45047</v>
      </c>
      <c r="T2" s="2">
        <v>45078</v>
      </c>
      <c r="U2" s="2">
        <v>45108</v>
      </c>
      <c r="V2" s="2">
        <v>45139</v>
      </c>
      <c r="W2" s="2">
        <v>45170</v>
      </c>
      <c r="X2" s="2">
        <v>45200</v>
      </c>
      <c r="Y2" s="2">
        <v>45231</v>
      </c>
      <c r="Z2" s="2">
        <v>45261</v>
      </c>
      <c r="AA2" s="2">
        <v>45292</v>
      </c>
      <c r="AB2" s="2">
        <v>45323</v>
      </c>
      <c r="AC2" s="2">
        <v>45352</v>
      </c>
      <c r="AD2" s="2">
        <v>45383</v>
      </c>
      <c r="AE2" s="2">
        <v>45413</v>
      </c>
      <c r="AF2" s="2">
        <v>45444</v>
      </c>
      <c r="AG2" s="2">
        <v>45474</v>
      </c>
      <c r="AH2" s="2">
        <v>45505</v>
      </c>
      <c r="AI2" s="2">
        <v>45536</v>
      </c>
      <c r="AJ2" s="2">
        <v>45566</v>
      </c>
      <c r="AK2" s="2">
        <v>45597</v>
      </c>
      <c r="AL2" s="2">
        <v>45627</v>
      </c>
      <c r="AM2" s="2">
        <v>45658</v>
      </c>
      <c r="AN2" s="2">
        <v>45689</v>
      </c>
      <c r="AO2" s="2">
        <v>45717</v>
      </c>
      <c r="AP2" s="2">
        <v>45748</v>
      </c>
      <c r="AQ2" s="2">
        <v>45778</v>
      </c>
      <c r="AR2" s="2">
        <v>45809</v>
      </c>
      <c r="AS2" s="2">
        <v>45839</v>
      </c>
      <c r="AT2" s="2">
        <v>45870</v>
      </c>
      <c r="AU2" s="2">
        <v>45901</v>
      </c>
      <c r="AV2" s="2">
        <v>45931</v>
      </c>
      <c r="AW2" s="2">
        <v>45962</v>
      </c>
      <c r="AX2" s="2">
        <v>45992</v>
      </c>
    </row>
    <row r="3" spans="3:50" s="1" customFormat="1" x14ac:dyDescent="0.25">
      <c r="F3" s="63" t="s">
        <v>274</v>
      </c>
      <c r="G3" s="1" t="s">
        <v>275</v>
      </c>
      <c r="H3" s="1" t="s">
        <v>272</v>
      </c>
      <c r="I3" s="1" t="s">
        <v>270</v>
      </c>
      <c r="J3" s="60" t="s">
        <v>264</v>
      </c>
      <c r="K3" s="60" t="s">
        <v>265</v>
      </c>
      <c r="L3" s="60" t="s">
        <v>266</v>
      </c>
      <c r="M3" s="60" t="s">
        <v>267</v>
      </c>
      <c r="N3" s="60" t="s">
        <v>268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22</v>
      </c>
      <c r="AL3" s="3" t="s">
        <v>23</v>
      </c>
      <c r="AM3" s="3" t="s">
        <v>24</v>
      </c>
      <c r="AN3" s="3" t="s">
        <v>25</v>
      </c>
      <c r="AO3" s="3" t="s">
        <v>26</v>
      </c>
      <c r="AP3" s="3" t="s">
        <v>27</v>
      </c>
      <c r="AQ3" s="3" t="s">
        <v>28</v>
      </c>
      <c r="AR3" s="3" t="s">
        <v>29</v>
      </c>
      <c r="AS3" s="3" t="s">
        <v>30</v>
      </c>
      <c r="AT3" s="3" t="s">
        <v>31</v>
      </c>
      <c r="AU3" s="3" t="s">
        <v>32</v>
      </c>
      <c r="AV3" s="3" t="s">
        <v>33</v>
      </c>
      <c r="AW3" s="3" t="s">
        <v>34</v>
      </c>
      <c r="AX3" s="3" t="s">
        <v>35</v>
      </c>
    </row>
    <row r="4" spans="3:50" x14ac:dyDescent="0.25">
      <c r="C4">
        <f>I4/168</f>
        <v>0</v>
      </c>
      <c r="D4" s="4" t="s">
        <v>412</v>
      </c>
      <c r="E4" s="5" t="s">
        <v>36</v>
      </c>
      <c r="F4" s="64">
        <f>G4*$D$1</f>
        <v>0</v>
      </c>
      <c r="G4" s="5">
        <f>H4*I4</f>
        <v>0</v>
      </c>
      <c r="H4" s="5">
        <v>50</v>
      </c>
      <c r="I4" s="5">
        <f>SUM(O4:AX4)</f>
        <v>0</v>
      </c>
      <c r="J4" s="5"/>
      <c r="K4" s="5"/>
      <c r="L4" s="5"/>
      <c r="M4" s="5"/>
      <c r="N4" s="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3:50" x14ac:dyDescent="0.25">
      <c r="C5">
        <f t="shared" ref="C5:C68" si="0">I5/168</f>
        <v>0</v>
      </c>
      <c r="D5" s="4" t="s">
        <v>413</v>
      </c>
      <c r="E5" s="5" t="s">
        <v>37</v>
      </c>
      <c r="F5" s="64">
        <f t="shared" ref="F5:F25" si="1">G5*$D$1</f>
        <v>0</v>
      </c>
      <c r="G5" s="5">
        <f t="shared" ref="G5:G25" si="2">H5*I5</f>
        <v>0</v>
      </c>
      <c r="H5" s="5">
        <v>35</v>
      </c>
      <c r="I5" s="5">
        <f t="shared" ref="I5:I25" si="3">SUM(O5:AX5)</f>
        <v>0</v>
      </c>
      <c r="J5" s="5"/>
      <c r="K5" s="5"/>
      <c r="L5" s="5"/>
      <c r="M5" s="5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3:50" x14ac:dyDescent="0.25">
      <c r="C6">
        <f t="shared" si="0"/>
        <v>0</v>
      </c>
      <c r="D6" s="4" t="s">
        <v>414</v>
      </c>
      <c r="E6" s="5" t="s">
        <v>38</v>
      </c>
      <c r="F6" s="64">
        <f t="shared" si="1"/>
        <v>0</v>
      </c>
      <c r="G6" s="5">
        <f t="shared" si="2"/>
        <v>0</v>
      </c>
      <c r="H6" s="5">
        <v>50</v>
      </c>
      <c r="I6" s="5">
        <f t="shared" si="3"/>
        <v>0</v>
      </c>
      <c r="J6" s="5"/>
      <c r="K6" s="5"/>
      <c r="L6" s="5"/>
      <c r="M6" s="5"/>
      <c r="N6" s="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3:50" x14ac:dyDescent="0.25">
      <c r="C7">
        <f t="shared" si="0"/>
        <v>0</v>
      </c>
      <c r="D7" s="4" t="s">
        <v>415</v>
      </c>
      <c r="E7" s="5" t="s">
        <v>39</v>
      </c>
      <c r="F7" s="64">
        <f t="shared" si="1"/>
        <v>0</v>
      </c>
      <c r="G7" s="5">
        <f t="shared" si="2"/>
        <v>0</v>
      </c>
      <c r="H7" s="5">
        <v>35</v>
      </c>
      <c r="I7" s="5">
        <f t="shared" si="3"/>
        <v>0</v>
      </c>
      <c r="J7" s="5"/>
      <c r="K7" s="5"/>
      <c r="L7" s="5"/>
      <c r="M7" s="5"/>
      <c r="N7" s="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3:50" x14ac:dyDescent="0.25">
      <c r="C8">
        <f t="shared" si="0"/>
        <v>0</v>
      </c>
      <c r="D8" s="4" t="s">
        <v>416</v>
      </c>
      <c r="E8" s="5" t="s">
        <v>40</v>
      </c>
      <c r="F8" s="64">
        <f t="shared" si="1"/>
        <v>0</v>
      </c>
      <c r="G8" s="5">
        <f t="shared" si="2"/>
        <v>0</v>
      </c>
      <c r="H8" s="5">
        <v>35</v>
      </c>
      <c r="I8" s="5">
        <f t="shared" si="3"/>
        <v>0</v>
      </c>
      <c r="J8" s="5"/>
      <c r="K8" s="5"/>
      <c r="L8" s="5"/>
      <c r="M8" s="5"/>
      <c r="N8" s="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3:50" x14ac:dyDescent="0.25">
      <c r="C9">
        <f t="shared" si="0"/>
        <v>0</v>
      </c>
      <c r="D9" s="4" t="s">
        <v>417</v>
      </c>
      <c r="E9" s="5" t="s">
        <v>41</v>
      </c>
      <c r="F9" s="64">
        <f t="shared" si="1"/>
        <v>0</v>
      </c>
      <c r="G9" s="5">
        <f t="shared" si="2"/>
        <v>0</v>
      </c>
      <c r="H9" s="5">
        <v>50</v>
      </c>
      <c r="I9" s="5">
        <f t="shared" si="3"/>
        <v>0</v>
      </c>
      <c r="J9" s="5"/>
      <c r="K9" s="5"/>
      <c r="L9" s="5"/>
      <c r="M9" s="5"/>
      <c r="N9" s="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3:50" x14ac:dyDescent="0.25">
      <c r="C10">
        <f t="shared" si="0"/>
        <v>0.21428571428571427</v>
      </c>
      <c r="D10" s="73" t="s">
        <v>418</v>
      </c>
      <c r="E10" s="5" t="s">
        <v>42</v>
      </c>
      <c r="F10" s="64">
        <f>G10*$D$1</f>
        <v>6217.0919999999996</v>
      </c>
      <c r="G10" s="5">
        <f>H10*I10</f>
        <v>1260</v>
      </c>
      <c r="H10" s="5">
        <v>35</v>
      </c>
      <c r="I10" s="5">
        <f>SUM(O10:AX10)</f>
        <v>36</v>
      </c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>
        <v>3</v>
      </c>
      <c r="AD10" s="4">
        <v>3</v>
      </c>
      <c r="AE10" s="4">
        <v>3</v>
      </c>
      <c r="AF10" s="4">
        <v>3</v>
      </c>
      <c r="AG10" s="4">
        <v>3</v>
      </c>
      <c r="AH10" s="4">
        <v>3</v>
      </c>
      <c r="AI10" s="4">
        <v>3</v>
      </c>
      <c r="AJ10" s="4">
        <v>3</v>
      </c>
      <c r="AK10" s="4">
        <v>3</v>
      </c>
      <c r="AL10" s="4">
        <v>3</v>
      </c>
      <c r="AM10" s="4">
        <v>3</v>
      </c>
      <c r="AN10" s="4">
        <v>3</v>
      </c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3:50" x14ac:dyDescent="0.25">
      <c r="C11">
        <f t="shared" si="0"/>
        <v>0</v>
      </c>
      <c r="D11" s="4" t="s">
        <v>419</v>
      </c>
      <c r="E11" s="5" t="s">
        <v>43</v>
      </c>
      <c r="F11" s="64">
        <f t="shared" si="1"/>
        <v>0</v>
      </c>
      <c r="G11" s="5">
        <f t="shared" si="2"/>
        <v>0</v>
      </c>
      <c r="H11" s="5">
        <v>35</v>
      </c>
      <c r="I11" s="5">
        <f t="shared" si="3"/>
        <v>0</v>
      </c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3:50" x14ac:dyDescent="0.25">
      <c r="C12">
        <f t="shared" si="0"/>
        <v>0</v>
      </c>
      <c r="D12" s="4" t="s">
        <v>420</v>
      </c>
      <c r="E12" s="5" t="s">
        <v>44</v>
      </c>
      <c r="F12" s="64">
        <f t="shared" si="1"/>
        <v>0</v>
      </c>
      <c r="G12" s="5">
        <f t="shared" si="2"/>
        <v>0</v>
      </c>
      <c r="H12" s="5">
        <v>35</v>
      </c>
      <c r="I12" s="5">
        <f t="shared" si="3"/>
        <v>0</v>
      </c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3:50" x14ac:dyDescent="0.25">
      <c r="C13">
        <f t="shared" si="0"/>
        <v>0</v>
      </c>
      <c r="D13" s="4" t="s">
        <v>421</v>
      </c>
      <c r="E13" s="5" t="s">
        <v>45</v>
      </c>
      <c r="F13" s="64">
        <f t="shared" si="1"/>
        <v>0</v>
      </c>
      <c r="G13" s="5">
        <f t="shared" si="2"/>
        <v>0</v>
      </c>
      <c r="H13" s="5">
        <v>35</v>
      </c>
      <c r="I13" s="5">
        <f t="shared" si="3"/>
        <v>0</v>
      </c>
      <c r="J13" s="5"/>
      <c r="K13" s="5"/>
      <c r="L13" s="5"/>
      <c r="M13" s="5"/>
      <c r="N13" s="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3:50" x14ac:dyDescent="0.25">
      <c r="C14">
        <f t="shared" si="0"/>
        <v>0</v>
      </c>
      <c r="D14" s="4" t="s">
        <v>422</v>
      </c>
      <c r="E14" s="5" t="s">
        <v>46</v>
      </c>
      <c r="F14" s="64">
        <f t="shared" si="1"/>
        <v>0</v>
      </c>
      <c r="G14" s="5">
        <f t="shared" si="2"/>
        <v>0</v>
      </c>
      <c r="H14" s="5">
        <v>35</v>
      </c>
      <c r="I14" s="5">
        <f t="shared" si="3"/>
        <v>0</v>
      </c>
      <c r="J14" s="5"/>
      <c r="K14" s="5"/>
      <c r="L14" s="5"/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3:50" x14ac:dyDescent="0.25">
      <c r="C15">
        <f t="shared" si="0"/>
        <v>0</v>
      </c>
      <c r="D15" s="4" t="s">
        <v>423</v>
      </c>
      <c r="E15" s="5" t="s">
        <v>47</v>
      </c>
      <c r="F15" s="64">
        <f t="shared" si="1"/>
        <v>0</v>
      </c>
      <c r="G15" s="5">
        <f t="shared" si="2"/>
        <v>0</v>
      </c>
      <c r="H15" s="5">
        <v>35</v>
      </c>
      <c r="I15" s="5">
        <f t="shared" si="3"/>
        <v>0</v>
      </c>
      <c r="J15" s="5"/>
      <c r="K15" s="5"/>
      <c r="L15" s="5"/>
      <c r="M15" s="5"/>
      <c r="N15" s="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3:50" x14ac:dyDescent="0.25">
      <c r="C16">
        <f t="shared" si="0"/>
        <v>0</v>
      </c>
      <c r="D16" s="4" t="s">
        <v>424</v>
      </c>
      <c r="E16" s="5" t="s">
        <v>48</v>
      </c>
      <c r="F16" s="64">
        <f t="shared" si="1"/>
        <v>0</v>
      </c>
      <c r="G16" s="5">
        <f t="shared" si="2"/>
        <v>0</v>
      </c>
      <c r="H16" s="5">
        <v>35</v>
      </c>
      <c r="I16" s="5">
        <f t="shared" si="3"/>
        <v>0</v>
      </c>
      <c r="J16" s="5"/>
      <c r="K16" s="5"/>
      <c r="L16" s="5"/>
      <c r="M16" s="5"/>
      <c r="N16" s="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3:50" x14ac:dyDescent="0.25">
      <c r="C17">
        <f t="shared" si="0"/>
        <v>0</v>
      </c>
      <c r="D17" s="4" t="s">
        <v>425</v>
      </c>
      <c r="E17" s="5" t="s">
        <v>49</v>
      </c>
      <c r="F17" s="64">
        <f t="shared" si="1"/>
        <v>0</v>
      </c>
      <c r="G17" s="5">
        <f t="shared" si="2"/>
        <v>0</v>
      </c>
      <c r="H17" s="5">
        <v>35</v>
      </c>
      <c r="I17" s="5">
        <f t="shared" si="3"/>
        <v>0</v>
      </c>
      <c r="J17" s="5"/>
      <c r="K17" s="5"/>
      <c r="L17" s="5"/>
      <c r="M17" s="5"/>
      <c r="N17" s="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3:50" x14ac:dyDescent="0.25">
      <c r="C18">
        <f t="shared" si="0"/>
        <v>0</v>
      </c>
      <c r="D18" s="4" t="s">
        <v>426</v>
      </c>
      <c r="E18" s="5" t="s">
        <v>50</v>
      </c>
      <c r="F18" s="64">
        <f t="shared" si="1"/>
        <v>0</v>
      </c>
      <c r="G18" s="5">
        <f t="shared" si="2"/>
        <v>0</v>
      </c>
      <c r="H18" s="5">
        <v>35</v>
      </c>
      <c r="I18" s="5">
        <f t="shared" si="3"/>
        <v>0</v>
      </c>
      <c r="J18" s="5"/>
      <c r="K18" s="5"/>
      <c r="L18" s="5"/>
      <c r="M18" s="5"/>
      <c r="N18" s="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3:50" x14ac:dyDescent="0.25">
      <c r="C19">
        <f t="shared" si="0"/>
        <v>0</v>
      </c>
      <c r="D19" s="4" t="s">
        <v>427</v>
      </c>
      <c r="E19" s="5" t="s">
        <v>51</v>
      </c>
      <c r="F19" s="64">
        <f t="shared" si="1"/>
        <v>0</v>
      </c>
      <c r="G19" s="5">
        <f t="shared" si="2"/>
        <v>0</v>
      </c>
      <c r="H19" s="5">
        <v>50</v>
      </c>
      <c r="I19" s="5">
        <f t="shared" si="3"/>
        <v>0</v>
      </c>
      <c r="J19" s="5"/>
      <c r="K19" s="5"/>
      <c r="L19" s="5"/>
      <c r="M19" s="5"/>
      <c r="N19" s="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3:50" x14ac:dyDescent="0.25">
      <c r="C20">
        <f t="shared" si="0"/>
        <v>0</v>
      </c>
      <c r="D20" s="4" t="s">
        <v>428</v>
      </c>
      <c r="E20" s="5" t="s">
        <v>52</v>
      </c>
      <c r="F20" s="64">
        <f t="shared" si="1"/>
        <v>0</v>
      </c>
      <c r="G20" s="5">
        <f t="shared" si="2"/>
        <v>0</v>
      </c>
      <c r="H20" s="5">
        <v>35</v>
      </c>
      <c r="I20" s="5">
        <f t="shared" si="3"/>
        <v>0</v>
      </c>
      <c r="J20" s="5"/>
      <c r="K20" s="5"/>
      <c r="L20" s="5"/>
      <c r="M20" s="5"/>
      <c r="N20" s="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3:50" x14ac:dyDescent="0.25">
      <c r="C21">
        <f t="shared" si="0"/>
        <v>0</v>
      </c>
      <c r="D21" s="4" t="s">
        <v>429</v>
      </c>
      <c r="E21" s="5" t="s">
        <v>53</v>
      </c>
      <c r="F21" s="64">
        <f t="shared" si="1"/>
        <v>0</v>
      </c>
      <c r="G21" s="5">
        <f t="shared" si="2"/>
        <v>0</v>
      </c>
      <c r="H21" s="5">
        <v>35</v>
      </c>
      <c r="I21" s="5">
        <f t="shared" si="3"/>
        <v>0</v>
      </c>
      <c r="J21" s="5"/>
      <c r="K21" s="5"/>
      <c r="L21" s="5"/>
      <c r="M21" s="5"/>
      <c r="N21" s="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3:50" x14ac:dyDescent="0.25">
      <c r="C22">
        <f t="shared" si="0"/>
        <v>0</v>
      </c>
      <c r="D22" s="4" t="s">
        <v>430</v>
      </c>
      <c r="E22" s="5" t="s">
        <v>54</v>
      </c>
      <c r="F22" s="64">
        <f t="shared" si="1"/>
        <v>0</v>
      </c>
      <c r="G22" s="5">
        <f t="shared" si="2"/>
        <v>0</v>
      </c>
      <c r="H22" s="5">
        <v>35</v>
      </c>
      <c r="I22" s="5">
        <f t="shared" si="3"/>
        <v>0</v>
      </c>
      <c r="J22" s="5"/>
      <c r="K22" s="5"/>
      <c r="L22" s="5"/>
      <c r="M22" s="5"/>
      <c r="N22" s="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3:50" x14ac:dyDescent="0.25">
      <c r="C23">
        <f t="shared" si="0"/>
        <v>0</v>
      </c>
      <c r="D23" s="4" t="s">
        <v>431</v>
      </c>
      <c r="E23" s="5" t="s">
        <v>55</v>
      </c>
      <c r="F23" s="64">
        <f t="shared" si="1"/>
        <v>0</v>
      </c>
      <c r="G23" s="5">
        <f t="shared" si="2"/>
        <v>0</v>
      </c>
      <c r="H23" s="5">
        <v>50</v>
      </c>
      <c r="I23" s="5">
        <f t="shared" si="3"/>
        <v>0</v>
      </c>
      <c r="J23" s="5"/>
      <c r="K23" s="5"/>
      <c r="L23" s="5"/>
      <c r="M23" s="5"/>
      <c r="N23" s="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3:50" x14ac:dyDescent="0.25">
      <c r="C24">
        <f t="shared" si="0"/>
        <v>0</v>
      </c>
      <c r="D24" s="4" t="s">
        <v>432</v>
      </c>
      <c r="E24" s="5" t="s">
        <v>56</v>
      </c>
      <c r="F24" s="64">
        <f t="shared" si="1"/>
        <v>0</v>
      </c>
      <c r="G24" s="5">
        <f t="shared" si="2"/>
        <v>0</v>
      </c>
      <c r="H24" s="5">
        <v>35</v>
      </c>
      <c r="I24" s="5">
        <f t="shared" si="3"/>
        <v>0</v>
      </c>
      <c r="J24" s="5"/>
      <c r="K24" s="5"/>
      <c r="L24" s="5"/>
      <c r="M24" s="5"/>
      <c r="N24" s="5"/>
      <c r="O24" s="4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3:50" x14ac:dyDescent="0.25">
      <c r="C25">
        <f t="shared" si="0"/>
        <v>0</v>
      </c>
      <c r="D25" s="4" t="s">
        <v>433</v>
      </c>
      <c r="E25" s="5" t="s">
        <v>57</v>
      </c>
      <c r="F25" s="64">
        <f t="shared" si="1"/>
        <v>0</v>
      </c>
      <c r="G25" s="5">
        <f t="shared" si="2"/>
        <v>0</v>
      </c>
      <c r="H25" s="5">
        <v>35</v>
      </c>
      <c r="I25" s="5">
        <f t="shared" si="3"/>
        <v>0</v>
      </c>
      <c r="J25" s="5"/>
      <c r="K25" s="5"/>
      <c r="L25" s="5"/>
      <c r="M25" s="5"/>
      <c r="N25" s="5"/>
      <c r="O25" s="4"/>
      <c r="P25" s="5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3:50" x14ac:dyDescent="0.25">
      <c r="C26">
        <f t="shared" si="0"/>
        <v>0.41666666666666669</v>
      </c>
      <c r="D26" s="6" t="s">
        <v>434</v>
      </c>
      <c r="E26" s="7" t="s">
        <v>58</v>
      </c>
      <c r="F26" s="65">
        <f>G26*$D$1</f>
        <v>17269.7</v>
      </c>
      <c r="G26" s="7">
        <f>H26*I26</f>
        <v>3500</v>
      </c>
      <c r="H26" s="7">
        <v>50</v>
      </c>
      <c r="I26" s="7">
        <f>SUM(O26:AX26)</f>
        <v>70</v>
      </c>
      <c r="J26" s="7"/>
      <c r="K26" s="7"/>
      <c r="L26" s="7"/>
      <c r="M26" s="7"/>
      <c r="N26" s="7"/>
      <c r="O26" s="6"/>
      <c r="P26" s="7">
        <v>2</v>
      </c>
      <c r="Q26" s="6">
        <v>2</v>
      </c>
      <c r="R26" s="6">
        <v>2</v>
      </c>
      <c r="S26" s="6">
        <v>2</v>
      </c>
      <c r="T26" s="6">
        <v>2</v>
      </c>
      <c r="U26" s="6">
        <v>2</v>
      </c>
      <c r="V26" s="6">
        <v>2</v>
      </c>
      <c r="W26" s="6">
        <v>2</v>
      </c>
      <c r="X26" s="6">
        <v>2</v>
      </c>
      <c r="Y26" s="6">
        <v>2</v>
      </c>
      <c r="Z26" s="6">
        <v>2</v>
      </c>
      <c r="AA26" s="6">
        <v>2</v>
      </c>
      <c r="AB26" s="6">
        <v>2</v>
      </c>
      <c r="AC26" s="6">
        <v>2</v>
      </c>
      <c r="AD26" s="6">
        <v>2</v>
      </c>
      <c r="AE26" s="6">
        <v>2</v>
      </c>
      <c r="AF26" s="6">
        <v>2</v>
      </c>
      <c r="AG26" s="6">
        <v>2</v>
      </c>
      <c r="AH26" s="6">
        <v>2</v>
      </c>
      <c r="AI26" s="6">
        <v>2</v>
      </c>
      <c r="AJ26" s="6">
        <v>2</v>
      </c>
      <c r="AK26" s="6">
        <v>2</v>
      </c>
      <c r="AL26" s="6">
        <v>2</v>
      </c>
      <c r="AM26" s="6">
        <v>2</v>
      </c>
      <c r="AN26" s="6">
        <v>2</v>
      </c>
      <c r="AO26" s="6">
        <v>2</v>
      </c>
      <c r="AP26" s="6">
        <v>2</v>
      </c>
      <c r="AQ26" s="6">
        <v>2</v>
      </c>
      <c r="AR26" s="6">
        <v>2</v>
      </c>
      <c r="AS26" s="6">
        <v>2</v>
      </c>
      <c r="AT26" s="6">
        <v>2</v>
      </c>
      <c r="AU26" s="6">
        <v>2</v>
      </c>
      <c r="AV26" s="6">
        <v>2</v>
      </c>
      <c r="AW26" s="6">
        <v>2</v>
      </c>
      <c r="AX26" s="6">
        <v>2</v>
      </c>
    </row>
    <row r="27" spans="3:50" x14ac:dyDescent="0.25">
      <c r="C27">
        <f t="shared" si="0"/>
        <v>0</v>
      </c>
      <c r="D27" s="6" t="s">
        <v>435</v>
      </c>
      <c r="E27" s="7" t="s">
        <v>59</v>
      </c>
      <c r="F27" s="65">
        <f t="shared" ref="F27:F57" si="4">G27*$D$1</f>
        <v>0</v>
      </c>
      <c r="G27" s="7">
        <f t="shared" ref="G27:G90" si="5">H27*I27</f>
        <v>0</v>
      </c>
      <c r="H27" s="7">
        <v>50</v>
      </c>
      <c r="I27" s="7">
        <f t="shared" ref="I27:I90" si="6">SUM(O27:AX27)</f>
        <v>0</v>
      </c>
      <c r="J27" s="7"/>
      <c r="K27" s="7"/>
      <c r="L27" s="7"/>
      <c r="M27" s="7"/>
      <c r="N27" s="7"/>
      <c r="O27" s="6"/>
      <c r="P27" s="7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3:50" x14ac:dyDescent="0.25">
      <c r="C28">
        <f t="shared" si="0"/>
        <v>0</v>
      </c>
      <c r="D28" s="6" t="s">
        <v>436</v>
      </c>
      <c r="E28" s="7" t="s">
        <v>60</v>
      </c>
      <c r="F28" s="65">
        <f t="shared" si="4"/>
        <v>0</v>
      </c>
      <c r="G28" s="7">
        <f t="shared" si="5"/>
        <v>0</v>
      </c>
      <c r="H28" s="7">
        <v>25</v>
      </c>
      <c r="I28" s="7">
        <f t="shared" si="6"/>
        <v>0</v>
      </c>
      <c r="J28" s="7"/>
      <c r="K28" s="7"/>
      <c r="L28" s="7"/>
      <c r="M28" s="7"/>
      <c r="N28" s="7"/>
      <c r="O28" s="6"/>
      <c r="P28" s="7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3:50" x14ac:dyDescent="0.25">
      <c r="C29">
        <f t="shared" si="0"/>
        <v>0</v>
      </c>
      <c r="D29" s="6" t="s">
        <v>437</v>
      </c>
      <c r="E29" s="7" t="s">
        <v>61</v>
      </c>
      <c r="F29" s="65">
        <f t="shared" si="4"/>
        <v>0</v>
      </c>
      <c r="G29" s="7">
        <f t="shared" si="5"/>
        <v>0</v>
      </c>
      <c r="H29" s="7">
        <v>25</v>
      </c>
      <c r="I29" s="7">
        <f t="shared" si="6"/>
        <v>0</v>
      </c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3:50" x14ac:dyDescent="0.25">
      <c r="C30">
        <f t="shared" si="0"/>
        <v>0</v>
      </c>
      <c r="D30" s="6" t="s">
        <v>438</v>
      </c>
      <c r="E30" s="7" t="s">
        <v>62</v>
      </c>
      <c r="F30" s="65">
        <f t="shared" si="4"/>
        <v>0</v>
      </c>
      <c r="G30" s="7">
        <f t="shared" si="5"/>
        <v>0</v>
      </c>
      <c r="H30" s="7">
        <v>35</v>
      </c>
      <c r="I30" s="7">
        <f t="shared" si="6"/>
        <v>0</v>
      </c>
      <c r="J30" s="7"/>
      <c r="K30" s="7"/>
      <c r="L30" s="7"/>
      <c r="M30" s="7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3:50" x14ac:dyDescent="0.25">
      <c r="C31">
        <f t="shared" si="0"/>
        <v>0</v>
      </c>
      <c r="D31" s="6" t="s">
        <v>439</v>
      </c>
      <c r="E31" s="7" t="s">
        <v>63</v>
      </c>
      <c r="F31" s="65">
        <f t="shared" si="4"/>
        <v>0</v>
      </c>
      <c r="G31" s="7">
        <f t="shared" si="5"/>
        <v>0</v>
      </c>
      <c r="H31" s="7">
        <v>50</v>
      </c>
      <c r="I31" s="7">
        <f t="shared" si="6"/>
        <v>0</v>
      </c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3:50" x14ac:dyDescent="0.25">
      <c r="C32">
        <f t="shared" si="0"/>
        <v>0</v>
      </c>
      <c r="D32" s="6" t="s">
        <v>440</v>
      </c>
      <c r="E32" s="7" t="s">
        <v>64</v>
      </c>
      <c r="F32" s="65">
        <f t="shared" si="4"/>
        <v>0</v>
      </c>
      <c r="G32" s="7">
        <f t="shared" si="5"/>
        <v>0</v>
      </c>
      <c r="H32" s="7">
        <v>35</v>
      </c>
      <c r="I32" s="7">
        <f t="shared" si="6"/>
        <v>0</v>
      </c>
      <c r="J32" s="7"/>
      <c r="K32" s="7"/>
      <c r="L32" s="7"/>
      <c r="M32" s="7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3:50" x14ac:dyDescent="0.25">
      <c r="C33">
        <f t="shared" si="0"/>
        <v>1.6666666666666667</v>
      </c>
      <c r="D33" s="6" t="s">
        <v>441</v>
      </c>
      <c r="E33" s="7" t="s">
        <v>65</v>
      </c>
      <c r="F33" s="65">
        <f t="shared" si="4"/>
        <v>69078.8</v>
      </c>
      <c r="G33" s="7">
        <f t="shared" si="5"/>
        <v>14000</v>
      </c>
      <c r="H33" s="7">
        <v>50</v>
      </c>
      <c r="I33" s="7">
        <f t="shared" si="6"/>
        <v>280</v>
      </c>
      <c r="J33" s="7"/>
      <c r="K33" s="7"/>
      <c r="L33" s="7"/>
      <c r="M33" s="7"/>
      <c r="N33" s="7"/>
      <c r="O33" s="6"/>
      <c r="P33" s="6">
        <v>8</v>
      </c>
      <c r="Q33" s="6">
        <v>8</v>
      </c>
      <c r="R33" s="6">
        <v>8</v>
      </c>
      <c r="S33" s="6">
        <v>8</v>
      </c>
      <c r="T33" s="6">
        <v>8</v>
      </c>
      <c r="U33" s="6">
        <v>8</v>
      </c>
      <c r="V33" s="6">
        <v>8</v>
      </c>
      <c r="W33" s="6">
        <v>8</v>
      </c>
      <c r="X33" s="6">
        <v>8</v>
      </c>
      <c r="Y33" s="6">
        <v>8</v>
      </c>
      <c r="Z33" s="6">
        <v>8</v>
      </c>
      <c r="AA33" s="6">
        <v>8</v>
      </c>
      <c r="AB33" s="6">
        <v>8</v>
      </c>
      <c r="AC33" s="6">
        <v>8</v>
      </c>
      <c r="AD33" s="6">
        <v>8</v>
      </c>
      <c r="AE33" s="6">
        <v>8</v>
      </c>
      <c r="AF33" s="6">
        <v>8</v>
      </c>
      <c r="AG33" s="6">
        <v>8</v>
      </c>
      <c r="AH33" s="6">
        <v>8</v>
      </c>
      <c r="AI33" s="6">
        <v>8</v>
      </c>
      <c r="AJ33" s="6">
        <v>8</v>
      </c>
      <c r="AK33" s="6">
        <v>8</v>
      </c>
      <c r="AL33" s="6">
        <v>8</v>
      </c>
      <c r="AM33" s="6">
        <v>8</v>
      </c>
      <c r="AN33" s="6">
        <v>8</v>
      </c>
      <c r="AO33" s="6">
        <v>8</v>
      </c>
      <c r="AP33" s="6">
        <v>8</v>
      </c>
      <c r="AQ33" s="6">
        <v>8</v>
      </c>
      <c r="AR33" s="6">
        <v>8</v>
      </c>
      <c r="AS33" s="6">
        <v>8</v>
      </c>
      <c r="AT33" s="6">
        <v>8</v>
      </c>
      <c r="AU33" s="6">
        <v>8</v>
      </c>
      <c r="AV33" s="6">
        <v>8</v>
      </c>
      <c r="AW33" s="6">
        <v>8</v>
      </c>
      <c r="AX33" s="6">
        <v>8</v>
      </c>
    </row>
    <row r="34" spans="3:50" x14ac:dyDescent="0.25">
      <c r="C34">
        <f t="shared" si="0"/>
        <v>1.4285714285714286</v>
      </c>
      <c r="D34" s="6" t="s">
        <v>442</v>
      </c>
      <c r="E34" s="7" t="s">
        <v>66</v>
      </c>
      <c r="F34" s="65">
        <f t="shared" si="4"/>
        <v>29605.199999999997</v>
      </c>
      <c r="G34" s="7">
        <f t="shared" si="5"/>
        <v>6000</v>
      </c>
      <c r="H34" s="7">
        <v>25</v>
      </c>
      <c r="I34" s="7">
        <f t="shared" si="6"/>
        <v>240</v>
      </c>
      <c r="J34" s="7"/>
      <c r="K34" s="7"/>
      <c r="L34" s="7"/>
      <c r="M34" s="7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>
        <v>20</v>
      </c>
      <c r="AD34" s="6">
        <v>20</v>
      </c>
      <c r="AE34" s="6">
        <v>20</v>
      </c>
      <c r="AF34" s="6">
        <v>0</v>
      </c>
      <c r="AG34" s="6"/>
      <c r="AH34" s="6">
        <v>20</v>
      </c>
      <c r="AI34" s="6">
        <v>20</v>
      </c>
      <c r="AJ34" s="6">
        <v>20</v>
      </c>
      <c r="AK34" s="6">
        <v>0</v>
      </c>
      <c r="AL34" s="6"/>
      <c r="AM34" s="6"/>
      <c r="AN34" s="6"/>
      <c r="AO34" s="6">
        <v>20</v>
      </c>
      <c r="AP34" s="6">
        <v>20</v>
      </c>
      <c r="AQ34" s="6"/>
      <c r="AR34" s="6"/>
      <c r="AS34" s="6"/>
      <c r="AT34" s="6"/>
      <c r="AU34" s="6">
        <v>20</v>
      </c>
      <c r="AV34" s="6">
        <v>20</v>
      </c>
      <c r="AW34" s="6">
        <v>20</v>
      </c>
      <c r="AX34" s="6">
        <v>20</v>
      </c>
    </row>
    <row r="35" spans="3:50" x14ac:dyDescent="0.25">
      <c r="C35">
        <f t="shared" si="0"/>
        <v>1.6666666666666667</v>
      </c>
      <c r="D35" s="6" t="s">
        <v>443</v>
      </c>
      <c r="E35" s="7" t="s">
        <v>67</v>
      </c>
      <c r="F35" s="65">
        <f t="shared" si="4"/>
        <v>48355.159999999996</v>
      </c>
      <c r="G35" s="7">
        <f t="shared" si="5"/>
        <v>9800</v>
      </c>
      <c r="H35" s="7">
        <v>35</v>
      </c>
      <c r="I35" s="7">
        <f t="shared" si="6"/>
        <v>280</v>
      </c>
      <c r="J35" s="7"/>
      <c r="K35" s="7"/>
      <c r="L35" s="7"/>
      <c r="M35" s="7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>
        <v>14</v>
      </c>
      <c r="AD35" s="6">
        <v>14</v>
      </c>
      <c r="AE35" s="6">
        <v>14</v>
      </c>
      <c r="AF35" s="6">
        <v>14</v>
      </c>
      <c r="AG35" s="6">
        <v>14</v>
      </c>
      <c r="AH35" s="6">
        <v>14</v>
      </c>
      <c r="AI35" s="6">
        <v>14</v>
      </c>
      <c r="AJ35" s="6">
        <v>14</v>
      </c>
      <c r="AK35" s="6">
        <v>14</v>
      </c>
      <c r="AL35" s="6">
        <v>14</v>
      </c>
      <c r="AM35" s="6"/>
      <c r="AN35" s="6"/>
      <c r="AO35" s="6">
        <v>14</v>
      </c>
      <c r="AP35" s="6">
        <v>14</v>
      </c>
      <c r="AQ35" s="6">
        <v>14</v>
      </c>
      <c r="AR35" s="6">
        <v>14</v>
      </c>
      <c r="AS35" s="6">
        <v>14</v>
      </c>
      <c r="AT35" s="6">
        <v>14</v>
      </c>
      <c r="AU35" s="6">
        <v>14</v>
      </c>
      <c r="AV35" s="6">
        <v>14</v>
      </c>
      <c r="AW35" s="6">
        <v>14</v>
      </c>
      <c r="AX35" s="6">
        <v>14</v>
      </c>
    </row>
    <row r="36" spans="3:50" x14ac:dyDescent="0.25">
      <c r="C36">
        <f t="shared" si="0"/>
        <v>1.1904761904761905</v>
      </c>
      <c r="D36" s="6" t="s">
        <v>444</v>
      </c>
      <c r="E36" s="7" t="s">
        <v>68</v>
      </c>
      <c r="F36" s="65">
        <f t="shared" si="4"/>
        <v>24671</v>
      </c>
      <c r="G36" s="7">
        <f t="shared" si="5"/>
        <v>5000</v>
      </c>
      <c r="H36" s="7">
        <v>25</v>
      </c>
      <c r="I36" s="7">
        <f t="shared" si="6"/>
        <v>200</v>
      </c>
      <c r="J36" s="7"/>
      <c r="K36" s="7"/>
      <c r="L36" s="7"/>
      <c r="M36" s="7"/>
      <c r="N36" s="7"/>
      <c r="O36" s="6"/>
      <c r="P36" s="6"/>
      <c r="Q36" s="6">
        <v>20</v>
      </c>
      <c r="R36" s="6">
        <v>20</v>
      </c>
      <c r="S36" s="6"/>
      <c r="T36" s="6"/>
      <c r="U36" s="6"/>
      <c r="V36" s="6">
        <v>20</v>
      </c>
      <c r="W36" s="6"/>
      <c r="X36" s="6"/>
      <c r="Y36" s="6"/>
      <c r="Z36" s="6"/>
      <c r="AA36" s="6"/>
      <c r="AB36" s="6"/>
      <c r="AC36" s="6">
        <v>20</v>
      </c>
      <c r="AD36" s="6">
        <v>20</v>
      </c>
      <c r="AE36" s="6"/>
      <c r="AF36" s="6"/>
      <c r="AG36" s="6">
        <v>20</v>
      </c>
      <c r="AH36" s="6">
        <v>20</v>
      </c>
      <c r="AI36" s="6"/>
      <c r="AJ36" s="6"/>
      <c r="AK36" s="6"/>
      <c r="AL36" s="6"/>
      <c r="AM36" s="6"/>
      <c r="AN36" s="6"/>
      <c r="AO36" s="6">
        <v>20</v>
      </c>
      <c r="AP36" s="6">
        <v>20</v>
      </c>
      <c r="AQ36" s="6"/>
      <c r="AR36" s="6"/>
      <c r="AS36" s="6"/>
      <c r="AT36" s="6">
        <v>20</v>
      </c>
      <c r="AU36" s="6"/>
      <c r="AV36" s="6"/>
      <c r="AW36" s="6"/>
      <c r="AX36" s="6"/>
    </row>
    <row r="37" spans="3:50" x14ac:dyDescent="0.25">
      <c r="C37">
        <f t="shared" si="0"/>
        <v>0.95238095238095233</v>
      </c>
      <c r="D37" s="6" t="s">
        <v>445</v>
      </c>
      <c r="E37" s="7" t="s">
        <v>69</v>
      </c>
      <c r="F37" s="65">
        <f t="shared" si="4"/>
        <v>19736.8</v>
      </c>
      <c r="G37" s="7">
        <f t="shared" si="5"/>
        <v>4000</v>
      </c>
      <c r="H37" s="7">
        <v>25</v>
      </c>
      <c r="I37" s="7">
        <f t="shared" si="6"/>
        <v>160</v>
      </c>
      <c r="J37" s="7"/>
      <c r="K37" s="7"/>
      <c r="L37" s="7"/>
      <c r="M37" s="7"/>
      <c r="N37" s="7"/>
      <c r="O37" s="6"/>
      <c r="P37" s="6"/>
      <c r="Q37" s="6">
        <v>16</v>
      </c>
      <c r="R37" s="6">
        <v>16</v>
      </c>
      <c r="S37" s="6"/>
      <c r="T37" s="6"/>
      <c r="U37" s="6"/>
      <c r="V37" s="6">
        <v>16</v>
      </c>
      <c r="W37" s="6"/>
      <c r="X37" s="6"/>
      <c r="Y37" s="6"/>
      <c r="Z37" s="6"/>
      <c r="AA37" s="6"/>
      <c r="AB37" s="6"/>
      <c r="AC37" s="6">
        <v>16</v>
      </c>
      <c r="AD37" s="6">
        <v>16</v>
      </c>
      <c r="AE37" s="6"/>
      <c r="AF37" s="6"/>
      <c r="AG37" s="6">
        <v>16</v>
      </c>
      <c r="AH37" s="6">
        <v>16</v>
      </c>
      <c r="AI37" s="6"/>
      <c r="AJ37" s="6"/>
      <c r="AK37" s="6"/>
      <c r="AL37" s="6"/>
      <c r="AM37" s="6"/>
      <c r="AN37" s="6"/>
      <c r="AO37" s="6">
        <v>16</v>
      </c>
      <c r="AP37" s="6">
        <v>16</v>
      </c>
      <c r="AQ37" s="6"/>
      <c r="AR37" s="6"/>
      <c r="AS37" s="6"/>
      <c r="AT37" s="6">
        <v>16</v>
      </c>
      <c r="AU37" s="6"/>
      <c r="AV37" s="6"/>
      <c r="AW37" s="6"/>
      <c r="AX37" s="6"/>
    </row>
    <row r="38" spans="3:50" x14ac:dyDescent="0.25">
      <c r="C38">
        <f t="shared" si="0"/>
        <v>0.47619047619047616</v>
      </c>
      <c r="D38" s="6" t="s">
        <v>446</v>
      </c>
      <c r="E38" s="7" t="s">
        <v>70</v>
      </c>
      <c r="F38" s="65">
        <f t="shared" si="4"/>
        <v>9868.4</v>
      </c>
      <c r="G38" s="7">
        <f t="shared" si="5"/>
        <v>2000</v>
      </c>
      <c r="H38" s="7">
        <v>25</v>
      </c>
      <c r="I38" s="7">
        <f t="shared" si="6"/>
        <v>80</v>
      </c>
      <c r="J38" s="7"/>
      <c r="K38" s="7"/>
      <c r="L38" s="7"/>
      <c r="M38" s="7"/>
      <c r="N38" s="7"/>
      <c r="O38" s="6"/>
      <c r="P38" s="6"/>
      <c r="Q38" s="6">
        <v>8</v>
      </c>
      <c r="R38" s="6"/>
      <c r="S38" s="6"/>
      <c r="T38" s="6">
        <v>8</v>
      </c>
      <c r="U38" s="6"/>
      <c r="V38" s="6"/>
      <c r="W38" s="6"/>
      <c r="X38" s="6">
        <v>8</v>
      </c>
      <c r="Y38" s="6"/>
      <c r="Z38" s="6"/>
      <c r="AA38" s="6"/>
      <c r="AB38" s="6">
        <v>8</v>
      </c>
      <c r="AC38" s="6"/>
      <c r="AD38" s="6"/>
      <c r="AE38" s="6"/>
      <c r="AF38" s="6">
        <v>8</v>
      </c>
      <c r="AG38" s="6"/>
      <c r="AH38" s="6"/>
      <c r="AI38" s="6"/>
      <c r="AJ38" s="6">
        <v>8</v>
      </c>
      <c r="AK38" s="6"/>
      <c r="AL38" s="6"/>
      <c r="AM38" s="6"/>
      <c r="AN38" s="6">
        <v>8</v>
      </c>
      <c r="AO38" s="6"/>
      <c r="AP38" s="6"/>
      <c r="AQ38" s="6"/>
      <c r="AR38" s="6"/>
      <c r="AS38" s="6">
        <v>8</v>
      </c>
      <c r="AT38" s="6"/>
      <c r="AU38" s="6"/>
      <c r="AV38" s="6"/>
      <c r="AW38" s="6">
        <v>8</v>
      </c>
      <c r="AX38" s="6">
        <v>8</v>
      </c>
    </row>
    <row r="39" spans="3:50" x14ac:dyDescent="0.25">
      <c r="C39">
        <f t="shared" si="0"/>
        <v>0.8928571428571429</v>
      </c>
      <c r="D39" s="6" t="s">
        <v>447</v>
      </c>
      <c r="E39" s="7" t="s">
        <v>71</v>
      </c>
      <c r="F39" s="65">
        <f t="shared" si="4"/>
        <v>18503.25</v>
      </c>
      <c r="G39" s="7">
        <f t="shared" si="5"/>
        <v>3750</v>
      </c>
      <c r="H39" s="7">
        <v>25</v>
      </c>
      <c r="I39" s="7">
        <f t="shared" si="6"/>
        <v>150</v>
      </c>
      <c r="J39" s="7"/>
      <c r="K39" s="7"/>
      <c r="L39" s="7"/>
      <c r="M39" s="7"/>
      <c r="N39" s="7"/>
      <c r="O39" s="6"/>
      <c r="P39" s="6"/>
      <c r="Q39" s="6">
        <v>15</v>
      </c>
      <c r="R39" s="6"/>
      <c r="S39" s="6"/>
      <c r="T39" s="6">
        <v>15</v>
      </c>
      <c r="U39" s="6"/>
      <c r="V39" s="6"/>
      <c r="W39" s="6"/>
      <c r="X39" s="6">
        <v>15</v>
      </c>
      <c r="Y39" s="6"/>
      <c r="Z39" s="6"/>
      <c r="AA39" s="6"/>
      <c r="AB39" s="6">
        <v>15</v>
      </c>
      <c r="AC39" s="6"/>
      <c r="AD39" s="6"/>
      <c r="AE39" s="6"/>
      <c r="AF39" s="6">
        <v>15</v>
      </c>
      <c r="AG39" s="6"/>
      <c r="AH39" s="6"/>
      <c r="AI39" s="6"/>
      <c r="AJ39" s="6">
        <v>15</v>
      </c>
      <c r="AK39" s="6"/>
      <c r="AL39" s="6"/>
      <c r="AM39" s="6"/>
      <c r="AN39" s="6">
        <v>15</v>
      </c>
      <c r="AO39" s="6"/>
      <c r="AP39" s="6"/>
      <c r="AQ39" s="6"/>
      <c r="AR39" s="6"/>
      <c r="AS39" s="6">
        <v>15</v>
      </c>
      <c r="AT39" s="6"/>
      <c r="AU39" s="6"/>
      <c r="AV39" s="6"/>
      <c r="AW39" s="6">
        <v>15</v>
      </c>
      <c r="AX39" s="6">
        <v>15</v>
      </c>
    </row>
    <row r="40" spans="3:50" x14ac:dyDescent="0.25">
      <c r="C40">
        <f t="shared" si="0"/>
        <v>0.59523809523809523</v>
      </c>
      <c r="D40" s="6" t="s">
        <v>448</v>
      </c>
      <c r="E40" s="7" t="s">
        <v>72</v>
      </c>
      <c r="F40" s="65">
        <f t="shared" si="4"/>
        <v>12335.5</v>
      </c>
      <c r="G40" s="7">
        <f t="shared" si="5"/>
        <v>2500</v>
      </c>
      <c r="H40" s="7">
        <v>25</v>
      </c>
      <c r="I40" s="7">
        <f t="shared" si="6"/>
        <v>100</v>
      </c>
      <c r="J40" s="7"/>
      <c r="K40" s="7"/>
      <c r="L40" s="7"/>
      <c r="M40" s="7"/>
      <c r="N40" s="7"/>
      <c r="O40" s="6"/>
      <c r="P40" s="6"/>
      <c r="Q40" s="6">
        <v>10</v>
      </c>
      <c r="R40" s="6"/>
      <c r="S40" s="6"/>
      <c r="T40" s="6">
        <v>10</v>
      </c>
      <c r="U40" s="6"/>
      <c r="V40" s="6"/>
      <c r="W40" s="6"/>
      <c r="X40" s="6">
        <v>10</v>
      </c>
      <c r="Y40" s="6"/>
      <c r="Z40" s="6"/>
      <c r="AA40" s="6"/>
      <c r="AB40" s="6">
        <v>10</v>
      </c>
      <c r="AC40" s="6"/>
      <c r="AD40" s="6"/>
      <c r="AE40" s="6"/>
      <c r="AF40" s="6">
        <v>10</v>
      </c>
      <c r="AG40" s="6"/>
      <c r="AH40" s="6"/>
      <c r="AI40" s="6"/>
      <c r="AJ40" s="6">
        <v>10</v>
      </c>
      <c r="AK40" s="6"/>
      <c r="AL40" s="6"/>
      <c r="AM40" s="6"/>
      <c r="AN40" s="6">
        <v>10</v>
      </c>
      <c r="AO40" s="6"/>
      <c r="AP40" s="6"/>
      <c r="AQ40" s="6"/>
      <c r="AR40" s="6"/>
      <c r="AS40" s="6">
        <v>10</v>
      </c>
      <c r="AT40" s="6"/>
      <c r="AU40" s="6"/>
      <c r="AV40" s="6"/>
      <c r="AW40" s="6">
        <v>10</v>
      </c>
      <c r="AX40" s="6">
        <v>10</v>
      </c>
    </row>
    <row r="41" spans="3:50" x14ac:dyDescent="0.25">
      <c r="C41">
        <f t="shared" si="0"/>
        <v>0.7142857142857143</v>
      </c>
      <c r="D41" s="6" t="s">
        <v>449</v>
      </c>
      <c r="E41" s="7" t="s">
        <v>73</v>
      </c>
      <c r="F41" s="65">
        <f t="shared" si="4"/>
        <v>14802.599999999999</v>
      </c>
      <c r="G41" s="7">
        <f t="shared" si="5"/>
        <v>3000</v>
      </c>
      <c r="H41" s="7">
        <v>25</v>
      </c>
      <c r="I41" s="7">
        <f t="shared" si="6"/>
        <v>120</v>
      </c>
      <c r="J41" s="7"/>
      <c r="K41" s="7"/>
      <c r="L41" s="7"/>
      <c r="M41" s="7"/>
      <c r="N41" s="7"/>
      <c r="O41" s="6"/>
      <c r="P41" s="6"/>
      <c r="Q41" s="6">
        <v>10</v>
      </c>
      <c r="R41" s="6"/>
      <c r="S41" s="6"/>
      <c r="T41" s="6">
        <v>10</v>
      </c>
      <c r="U41" s="6"/>
      <c r="V41" s="6"/>
      <c r="W41" s="6"/>
      <c r="X41" s="6">
        <v>10</v>
      </c>
      <c r="Y41" s="6">
        <v>10</v>
      </c>
      <c r="Z41" s="6"/>
      <c r="AA41" s="6"/>
      <c r="AB41" s="6">
        <v>10</v>
      </c>
      <c r="AC41" s="6"/>
      <c r="AD41" s="6"/>
      <c r="AE41" s="6"/>
      <c r="AF41" s="6">
        <v>10</v>
      </c>
      <c r="AG41" s="6"/>
      <c r="AH41" s="6"/>
      <c r="AI41" s="6"/>
      <c r="AJ41" s="6">
        <v>10</v>
      </c>
      <c r="AK41" s="6"/>
      <c r="AL41" s="6"/>
      <c r="AM41" s="6"/>
      <c r="AN41" s="6">
        <v>10</v>
      </c>
      <c r="AO41" s="6"/>
      <c r="AP41" s="6"/>
      <c r="AQ41" s="6"/>
      <c r="AR41" s="6"/>
      <c r="AS41" s="6">
        <v>10</v>
      </c>
      <c r="AT41" s="6">
        <v>10</v>
      </c>
      <c r="AU41" s="6"/>
      <c r="AV41" s="6"/>
      <c r="AW41" s="6">
        <v>10</v>
      </c>
      <c r="AX41" s="6">
        <v>10</v>
      </c>
    </row>
    <row r="42" spans="3:50" x14ac:dyDescent="0.25">
      <c r="C42">
        <f t="shared" si="0"/>
        <v>0.47619047619047616</v>
      </c>
      <c r="D42" s="6" t="s">
        <v>450</v>
      </c>
      <c r="E42" s="7" t="s">
        <v>74</v>
      </c>
      <c r="F42" s="65">
        <f t="shared" si="4"/>
        <v>19736.8</v>
      </c>
      <c r="G42" s="7">
        <f t="shared" si="5"/>
        <v>4000</v>
      </c>
      <c r="H42" s="7">
        <v>50</v>
      </c>
      <c r="I42" s="7">
        <f t="shared" si="6"/>
        <v>80</v>
      </c>
      <c r="J42" s="7"/>
      <c r="K42" s="7"/>
      <c r="L42" s="7"/>
      <c r="M42" s="7"/>
      <c r="N42" s="7"/>
      <c r="O42" s="6"/>
      <c r="P42" s="6"/>
      <c r="Q42" s="6">
        <v>8</v>
      </c>
      <c r="R42" s="6"/>
      <c r="S42" s="6"/>
      <c r="T42" s="6">
        <v>8</v>
      </c>
      <c r="U42" s="6"/>
      <c r="V42" s="6"/>
      <c r="W42" s="6"/>
      <c r="X42" s="6">
        <v>8</v>
      </c>
      <c r="Y42" s="6"/>
      <c r="Z42" s="6"/>
      <c r="AA42" s="6"/>
      <c r="AB42" s="6">
        <v>8</v>
      </c>
      <c r="AC42" s="6"/>
      <c r="AD42" s="6"/>
      <c r="AE42" s="6"/>
      <c r="AF42" s="6">
        <v>8</v>
      </c>
      <c r="AG42" s="6"/>
      <c r="AH42" s="6"/>
      <c r="AI42" s="6"/>
      <c r="AJ42" s="6">
        <v>8</v>
      </c>
      <c r="AK42" s="6"/>
      <c r="AL42" s="6"/>
      <c r="AM42" s="6"/>
      <c r="AN42" s="6">
        <v>8</v>
      </c>
      <c r="AO42" s="6"/>
      <c r="AP42" s="6"/>
      <c r="AQ42" s="6"/>
      <c r="AR42" s="6"/>
      <c r="AS42" s="6">
        <v>8</v>
      </c>
      <c r="AT42" s="6"/>
      <c r="AU42" s="6"/>
      <c r="AV42" s="6"/>
      <c r="AW42" s="6">
        <v>8</v>
      </c>
      <c r="AX42" s="6">
        <v>8</v>
      </c>
    </row>
    <row r="43" spans="3:50" x14ac:dyDescent="0.25">
      <c r="C43">
        <f t="shared" si="0"/>
        <v>0.23809523809523808</v>
      </c>
      <c r="D43" s="6" t="s">
        <v>451</v>
      </c>
      <c r="E43" s="7" t="s">
        <v>75</v>
      </c>
      <c r="F43" s="65">
        <f t="shared" si="4"/>
        <v>6907.8799999999992</v>
      </c>
      <c r="G43" s="7">
        <f t="shared" si="5"/>
        <v>1400</v>
      </c>
      <c r="H43" s="7">
        <v>35</v>
      </c>
      <c r="I43" s="7">
        <f t="shared" si="6"/>
        <v>40</v>
      </c>
      <c r="J43" s="7"/>
      <c r="K43" s="7"/>
      <c r="L43" s="7"/>
      <c r="M43" s="7"/>
      <c r="N43" s="7"/>
      <c r="O43" s="6"/>
      <c r="P43" s="6"/>
      <c r="Q43" s="6">
        <v>4</v>
      </c>
      <c r="R43" s="6"/>
      <c r="S43" s="6"/>
      <c r="T43" s="6">
        <v>4</v>
      </c>
      <c r="U43" s="6"/>
      <c r="V43" s="6"/>
      <c r="W43" s="6"/>
      <c r="X43" s="6">
        <v>4</v>
      </c>
      <c r="Y43" s="6"/>
      <c r="Z43" s="6"/>
      <c r="AA43" s="6"/>
      <c r="AB43" s="6">
        <v>4</v>
      </c>
      <c r="AC43" s="6"/>
      <c r="AD43" s="6"/>
      <c r="AE43" s="6"/>
      <c r="AF43" s="6">
        <v>4</v>
      </c>
      <c r="AG43" s="6"/>
      <c r="AH43" s="6"/>
      <c r="AI43" s="6"/>
      <c r="AJ43" s="6">
        <v>4</v>
      </c>
      <c r="AK43" s="6"/>
      <c r="AL43" s="6"/>
      <c r="AM43" s="6"/>
      <c r="AN43" s="6">
        <v>4</v>
      </c>
      <c r="AO43" s="6"/>
      <c r="AP43" s="6"/>
      <c r="AQ43" s="6"/>
      <c r="AR43" s="6"/>
      <c r="AS43" s="6">
        <v>4</v>
      </c>
      <c r="AT43" s="6"/>
      <c r="AU43" s="6"/>
      <c r="AV43" s="6"/>
      <c r="AW43" s="6">
        <v>4</v>
      </c>
      <c r="AX43" s="6">
        <v>4</v>
      </c>
    </row>
    <row r="44" spans="3:50" x14ac:dyDescent="0.25">
      <c r="C44">
        <f t="shared" si="0"/>
        <v>0.35714285714285715</v>
      </c>
      <c r="D44" s="6" t="s">
        <v>452</v>
      </c>
      <c r="E44" s="7" t="s">
        <v>76</v>
      </c>
      <c r="F44" s="65">
        <f t="shared" si="4"/>
        <v>14802.599999999999</v>
      </c>
      <c r="G44" s="7">
        <f t="shared" si="5"/>
        <v>3000</v>
      </c>
      <c r="H44" s="7">
        <v>50</v>
      </c>
      <c r="I44" s="7">
        <f t="shared" si="6"/>
        <v>60</v>
      </c>
      <c r="J44" s="7"/>
      <c r="K44" s="7"/>
      <c r="L44" s="7"/>
      <c r="M44" s="7"/>
      <c r="N44" s="7"/>
      <c r="O44" s="6"/>
      <c r="P44" s="6"/>
      <c r="Q44" s="6">
        <v>6</v>
      </c>
      <c r="R44" s="6"/>
      <c r="S44" s="6"/>
      <c r="T44" s="6">
        <v>6</v>
      </c>
      <c r="U44" s="6"/>
      <c r="V44" s="6"/>
      <c r="W44" s="6"/>
      <c r="X44" s="6">
        <v>6</v>
      </c>
      <c r="Y44" s="6"/>
      <c r="Z44" s="6"/>
      <c r="AA44" s="6"/>
      <c r="AB44" s="6">
        <v>6</v>
      </c>
      <c r="AC44" s="6"/>
      <c r="AD44" s="6"/>
      <c r="AE44" s="6"/>
      <c r="AF44" s="6">
        <v>6</v>
      </c>
      <c r="AG44" s="6"/>
      <c r="AH44" s="6"/>
      <c r="AI44" s="6"/>
      <c r="AJ44" s="6">
        <v>6</v>
      </c>
      <c r="AK44" s="6"/>
      <c r="AL44" s="6"/>
      <c r="AM44" s="6"/>
      <c r="AN44" s="6">
        <v>6</v>
      </c>
      <c r="AO44" s="6"/>
      <c r="AP44" s="6"/>
      <c r="AQ44" s="6"/>
      <c r="AR44" s="6"/>
      <c r="AS44" s="6">
        <v>6</v>
      </c>
      <c r="AT44" s="6"/>
      <c r="AU44" s="6"/>
      <c r="AV44" s="6"/>
      <c r="AW44" s="6">
        <v>6</v>
      </c>
      <c r="AX44" s="6">
        <v>6</v>
      </c>
    </row>
    <row r="45" spans="3:50" x14ac:dyDescent="0.25">
      <c r="C45">
        <f t="shared" si="0"/>
        <v>0</v>
      </c>
      <c r="D45" s="71" t="s">
        <v>453</v>
      </c>
      <c r="E45" s="7" t="s">
        <v>77</v>
      </c>
      <c r="F45" s="65">
        <f t="shared" si="4"/>
        <v>0</v>
      </c>
      <c r="G45" s="7">
        <f t="shared" si="5"/>
        <v>0</v>
      </c>
      <c r="H45" s="7">
        <v>50</v>
      </c>
      <c r="I45" s="7">
        <f t="shared" si="6"/>
        <v>0</v>
      </c>
      <c r="J45" s="7"/>
      <c r="K45" s="7"/>
      <c r="L45" s="7"/>
      <c r="M45" s="7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3:50" x14ac:dyDescent="0.25">
      <c r="C46">
        <f t="shared" si="0"/>
        <v>0</v>
      </c>
      <c r="D46" s="6" t="s">
        <v>454</v>
      </c>
      <c r="E46" s="7" t="s">
        <v>78</v>
      </c>
      <c r="F46" s="65">
        <f t="shared" si="4"/>
        <v>0</v>
      </c>
      <c r="G46" s="7">
        <f t="shared" si="5"/>
        <v>0</v>
      </c>
      <c r="H46" s="7">
        <v>50</v>
      </c>
      <c r="I46" s="7">
        <f t="shared" si="6"/>
        <v>0</v>
      </c>
      <c r="J46" s="7"/>
      <c r="K46" s="7"/>
      <c r="L46" s="7"/>
      <c r="M46" s="7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3:50" x14ac:dyDescent="0.25">
      <c r="C47">
        <f t="shared" si="0"/>
        <v>0</v>
      </c>
      <c r="D47" s="6" t="s">
        <v>455</v>
      </c>
      <c r="E47" s="7" t="s">
        <v>79</v>
      </c>
      <c r="F47" s="65">
        <f t="shared" si="4"/>
        <v>0</v>
      </c>
      <c r="G47" s="7">
        <f t="shared" si="5"/>
        <v>0</v>
      </c>
      <c r="H47" s="7">
        <v>50</v>
      </c>
      <c r="I47" s="7">
        <f t="shared" si="6"/>
        <v>0</v>
      </c>
      <c r="J47" s="7"/>
      <c r="K47" s="7"/>
      <c r="L47" s="7"/>
      <c r="M47" s="7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3:50" x14ac:dyDescent="0.25">
      <c r="C48">
        <f t="shared" si="0"/>
        <v>0</v>
      </c>
      <c r="D48" s="6" t="s">
        <v>456</v>
      </c>
      <c r="E48" s="7" t="s">
        <v>80</v>
      </c>
      <c r="F48" s="65">
        <f t="shared" si="4"/>
        <v>0</v>
      </c>
      <c r="G48" s="7">
        <f t="shared" si="5"/>
        <v>0</v>
      </c>
      <c r="H48" s="7">
        <v>50</v>
      </c>
      <c r="I48" s="7">
        <f t="shared" si="6"/>
        <v>0</v>
      </c>
      <c r="J48" s="7"/>
      <c r="K48" s="7"/>
      <c r="L48" s="7"/>
      <c r="M48" s="7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3:50" x14ac:dyDescent="0.25">
      <c r="C49">
        <f t="shared" si="0"/>
        <v>0</v>
      </c>
      <c r="D49" s="6" t="s">
        <v>457</v>
      </c>
      <c r="E49" s="7" t="s">
        <v>81</v>
      </c>
      <c r="F49" s="65">
        <f t="shared" si="4"/>
        <v>0</v>
      </c>
      <c r="G49" s="7">
        <f t="shared" si="5"/>
        <v>0</v>
      </c>
      <c r="H49" s="7">
        <v>50</v>
      </c>
      <c r="I49" s="7">
        <f t="shared" si="6"/>
        <v>0</v>
      </c>
      <c r="J49" s="7"/>
      <c r="K49" s="7"/>
      <c r="L49" s="7"/>
      <c r="M49" s="7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3:50" x14ac:dyDescent="0.25">
      <c r="C50">
        <f t="shared" si="0"/>
        <v>0</v>
      </c>
      <c r="D50" s="6" t="s">
        <v>458</v>
      </c>
      <c r="E50" s="7" t="s">
        <v>82</v>
      </c>
      <c r="F50" s="65">
        <f t="shared" si="4"/>
        <v>0</v>
      </c>
      <c r="G50" s="7">
        <f t="shared" si="5"/>
        <v>0</v>
      </c>
      <c r="H50" s="7">
        <v>50</v>
      </c>
      <c r="I50" s="7">
        <f t="shared" si="6"/>
        <v>0</v>
      </c>
      <c r="J50" s="7"/>
      <c r="K50" s="7"/>
      <c r="L50" s="7"/>
      <c r="M50" s="7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3:50" x14ac:dyDescent="0.25">
      <c r="C51">
        <f t="shared" si="0"/>
        <v>0</v>
      </c>
      <c r="D51" s="6" t="s">
        <v>459</v>
      </c>
      <c r="E51" s="7" t="s">
        <v>83</v>
      </c>
      <c r="F51" s="65">
        <f t="shared" si="4"/>
        <v>0</v>
      </c>
      <c r="G51" s="7">
        <f t="shared" si="5"/>
        <v>0</v>
      </c>
      <c r="H51" s="7">
        <v>50</v>
      </c>
      <c r="I51" s="7">
        <f t="shared" si="6"/>
        <v>0</v>
      </c>
      <c r="J51" s="7"/>
      <c r="K51" s="7"/>
      <c r="L51" s="7"/>
      <c r="M51" s="7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3:50" x14ac:dyDescent="0.25">
      <c r="C52">
        <f t="shared" si="0"/>
        <v>0</v>
      </c>
      <c r="D52" s="6" t="s">
        <v>460</v>
      </c>
      <c r="E52" s="7" t="s">
        <v>84</v>
      </c>
      <c r="F52" s="65">
        <f t="shared" si="4"/>
        <v>0</v>
      </c>
      <c r="G52" s="7">
        <f t="shared" si="5"/>
        <v>0</v>
      </c>
      <c r="H52" s="7">
        <v>35</v>
      </c>
      <c r="I52" s="7">
        <f t="shared" si="6"/>
        <v>0</v>
      </c>
      <c r="J52" s="7"/>
      <c r="K52" s="7"/>
      <c r="L52" s="7"/>
      <c r="M52" s="7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3:50" x14ac:dyDescent="0.25">
      <c r="C53">
        <f t="shared" si="0"/>
        <v>0</v>
      </c>
      <c r="D53" s="6" t="s">
        <v>461</v>
      </c>
      <c r="E53" s="7" t="s">
        <v>85</v>
      </c>
      <c r="F53" s="65">
        <f t="shared" si="4"/>
        <v>0</v>
      </c>
      <c r="G53" s="7">
        <f t="shared" si="5"/>
        <v>0</v>
      </c>
      <c r="H53" s="7">
        <v>35</v>
      </c>
      <c r="I53" s="7">
        <f t="shared" si="6"/>
        <v>0</v>
      </c>
      <c r="J53" s="7"/>
      <c r="K53" s="7"/>
      <c r="L53" s="7"/>
      <c r="M53" s="7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3:50" x14ac:dyDescent="0.25">
      <c r="C54">
        <f t="shared" si="0"/>
        <v>0</v>
      </c>
      <c r="D54" s="6" t="s">
        <v>462</v>
      </c>
      <c r="E54" s="7" t="s">
        <v>86</v>
      </c>
      <c r="F54" s="65">
        <f t="shared" si="4"/>
        <v>0</v>
      </c>
      <c r="G54" s="7">
        <f t="shared" si="5"/>
        <v>0</v>
      </c>
      <c r="H54" s="7">
        <v>25</v>
      </c>
      <c r="I54" s="7">
        <f t="shared" si="6"/>
        <v>0</v>
      </c>
      <c r="J54" s="7"/>
      <c r="K54" s="7"/>
      <c r="L54" s="7"/>
      <c r="M54" s="7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3:50" x14ac:dyDescent="0.25">
      <c r="C55">
        <f t="shared" si="0"/>
        <v>0</v>
      </c>
      <c r="D55" s="6" t="s">
        <v>463</v>
      </c>
      <c r="E55" s="7" t="s">
        <v>87</v>
      </c>
      <c r="F55" s="65">
        <f t="shared" si="4"/>
        <v>0</v>
      </c>
      <c r="G55" s="7">
        <f t="shared" si="5"/>
        <v>0</v>
      </c>
      <c r="H55" s="7">
        <v>25</v>
      </c>
      <c r="I55" s="7">
        <f t="shared" si="6"/>
        <v>0</v>
      </c>
      <c r="J55" s="7"/>
      <c r="K55" s="7"/>
      <c r="L55" s="7"/>
      <c r="M55" s="7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3:50" x14ac:dyDescent="0.25">
      <c r="C56">
        <f t="shared" si="0"/>
        <v>0</v>
      </c>
      <c r="D56" s="6" t="s">
        <v>464</v>
      </c>
      <c r="E56" s="7" t="s">
        <v>88</v>
      </c>
      <c r="F56" s="65">
        <f t="shared" si="4"/>
        <v>0</v>
      </c>
      <c r="G56" s="7">
        <f t="shared" si="5"/>
        <v>0</v>
      </c>
      <c r="H56" s="7">
        <v>25</v>
      </c>
      <c r="I56" s="7">
        <f t="shared" si="6"/>
        <v>0</v>
      </c>
      <c r="J56" s="7"/>
      <c r="K56" s="7"/>
      <c r="L56" s="7"/>
      <c r="M56" s="7"/>
      <c r="N56" s="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3:50" x14ac:dyDescent="0.25">
      <c r="C57">
        <f t="shared" si="0"/>
        <v>0</v>
      </c>
      <c r="D57" s="71" t="s">
        <v>465</v>
      </c>
      <c r="E57" s="7" t="s">
        <v>89</v>
      </c>
      <c r="F57" s="65">
        <f t="shared" si="4"/>
        <v>0</v>
      </c>
      <c r="G57" s="7">
        <f t="shared" si="5"/>
        <v>0</v>
      </c>
      <c r="H57" s="7">
        <v>25</v>
      </c>
      <c r="I57" s="7">
        <f t="shared" si="6"/>
        <v>0</v>
      </c>
      <c r="J57" s="7"/>
      <c r="K57" s="7"/>
      <c r="L57" s="7"/>
      <c r="M57" s="7"/>
      <c r="N57" s="7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3:50" x14ac:dyDescent="0.25">
      <c r="C58">
        <f t="shared" si="0"/>
        <v>0</v>
      </c>
      <c r="D58" s="6" t="s">
        <v>466</v>
      </c>
      <c r="E58" s="7" t="s">
        <v>90</v>
      </c>
      <c r="F58" s="65"/>
      <c r="G58" s="7">
        <f t="shared" si="5"/>
        <v>0</v>
      </c>
      <c r="H58" s="7"/>
      <c r="I58" s="7">
        <f t="shared" si="6"/>
        <v>0</v>
      </c>
      <c r="J58" s="7"/>
      <c r="K58" s="7"/>
      <c r="L58" s="7"/>
      <c r="M58" s="7"/>
      <c r="N58" s="7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3:50" x14ac:dyDescent="0.25">
      <c r="C59">
        <f t="shared" si="0"/>
        <v>0</v>
      </c>
      <c r="D59" s="6" t="s">
        <v>467</v>
      </c>
      <c r="E59" s="7" t="s">
        <v>91</v>
      </c>
      <c r="F59" s="65"/>
      <c r="G59" s="7">
        <f t="shared" si="5"/>
        <v>0</v>
      </c>
      <c r="H59" s="7"/>
      <c r="I59" s="7">
        <f t="shared" si="6"/>
        <v>0</v>
      </c>
      <c r="J59" s="7"/>
      <c r="K59" s="7"/>
      <c r="L59" s="7"/>
      <c r="M59" s="7"/>
      <c r="N59" s="7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3:50" x14ac:dyDescent="0.25">
      <c r="C60">
        <f t="shared" si="0"/>
        <v>0</v>
      </c>
      <c r="D60" s="6" t="s">
        <v>468</v>
      </c>
      <c r="E60" s="7" t="s">
        <v>92</v>
      </c>
      <c r="F60" s="65"/>
      <c r="G60" s="7">
        <f t="shared" si="5"/>
        <v>0</v>
      </c>
      <c r="H60" s="7"/>
      <c r="I60" s="7">
        <f t="shared" si="6"/>
        <v>0</v>
      </c>
      <c r="J60" s="7"/>
      <c r="K60" s="7"/>
      <c r="L60" s="7"/>
      <c r="M60" s="7"/>
      <c r="N60" s="7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3:50" x14ac:dyDescent="0.25">
      <c r="C61">
        <f t="shared" si="0"/>
        <v>0</v>
      </c>
      <c r="D61" s="6" t="s">
        <v>469</v>
      </c>
      <c r="E61" s="7" t="s">
        <v>93</v>
      </c>
      <c r="F61" s="65"/>
      <c r="G61" s="7">
        <f t="shared" si="5"/>
        <v>0</v>
      </c>
      <c r="H61" s="7"/>
      <c r="I61" s="7">
        <f t="shared" si="6"/>
        <v>0</v>
      </c>
      <c r="J61" s="7"/>
      <c r="K61" s="7"/>
      <c r="L61" s="7"/>
      <c r="M61" s="7"/>
      <c r="N61" s="7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3:50" x14ac:dyDescent="0.25">
      <c r="C62">
        <f t="shared" si="0"/>
        <v>0</v>
      </c>
      <c r="D62" s="6" t="s">
        <v>470</v>
      </c>
      <c r="E62" s="7" t="s">
        <v>94</v>
      </c>
      <c r="F62" s="65"/>
      <c r="G62" s="7">
        <f t="shared" si="5"/>
        <v>0</v>
      </c>
      <c r="H62" s="7"/>
      <c r="I62" s="7">
        <f t="shared" si="6"/>
        <v>0</v>
      </c>
      <c r="J62" s="7"/>
      <c r="K62" s="7"/>
      <c r="L62" s="7"/>
      <c r="M62" s="7"/>
      <c r="N62" s="7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3:50" x14ac:dyDescent="0.25">
      <c r="C63">
        <f t="shared" si="0"/>
        <v>0</v>
      </c>
      <c r="D63" s="6" t="s">
        <v>471</v>
      </c>
      <c r="E63" s="7" t="s">
        <v>95</v>
      </c>
      <c r="F63" s="65"/>
      <c r="G63" s="7">
        <f t="shared" si="5"/>
        <v>0</v>
      </c>
      <c r="H63" s="7"/>
      <c r="I63" s="7">
        <f t="shared" si="6"/>
        <v>0</v>
      </c>
      <c r="J63" s="7"/>
      <c r="K63" s="7"/>
      <c r="L63" s="7"/>
      <c r="M63" s="7"/>
      <c r="N63" s="7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3:50" x14ac:dyDescent="0.25">
      <c r="C64">
        <f t="shared" si="0"/>
        <v>0</v>
      </c>
      <c r="D64" s="6" t="s">
        <v>472</v>
      </c>
      <c r="E64" s="7" t="s">
        <v>96</v>
      </c>
      <c r="F64" s="65"/>
      <c r="G64" s="7">
        <f t="shared" si="5"/>
        <v>0</v>
      </c>
      <c r="H64" s="7"/>
      <c r="I64" s="7">
        <f t="shared" si="6"/>
        <v>0</v>
      </c>
      <c r="J64" s="7"/>
      <c r="K64" s="7"/>
      <c r="L64" s="7"/>
      <c r="M64" s="7"/>
      <c r="N64" s="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3:50" x14ac:dyDescent="0.25">
      <c r="C65">
        <f t="shared" si="0"/>
        <v>0</v>
      </c>
      <c r="D65" s="6" t="s">
        <v>473</v>
      </c>
      <c r="E65" s="7" t="s">
        <v>97</v>
      </c>
      <c r="F65" s="65"/>
      <c r="G65" s="7">
        <f t="shared" si="5"/>
        <v>0</v>
      </c>
      <c r="H65" s="7"/>
      <c r="I65" s="7">
        <f t="shared" si="6"/>
        <v>0</v>
      </c>
      <c r="J65" s="7"/>
      <c r="K65" s="7"/>
      <c r="L65" s="7"/>
      <c r="M65" s="7"/>
      <c r="N65" s="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3:50" x14ac:dyDescent="0.25">
      <c r="C66">
        <f t="shared" si="0"/>
        <v>0</v>
      </c>
      <c r="D66" s="6" t="s">
        <v>474</v>
      </c>
      <c r="E66" s="7" t="s">
        <v>98</v>
      </c>
      <c r="F66" s="65"/>
      <c r="G66" s="7">
        <f t="shared" si="5"/>
        <v>0</v>
      </c>
      <c r="H66" s="7"/>
      <c r="I66" s="7">
        <f t="shared" si="6"/>
        <v>0</v>
      </c>
      <c r="J66" s="7"/>
      <c r="K66" s="7"/>
      <c r="L66" s="7"/>
      <c r="M66" s="7"/>
      <c r="N66" s="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3:50" x14ac:dyDescent="0.25">
      <c r="C67">
        <f t="shared" si="0"/>
        <v>0</v>
      </c>
      <c r="D67" s="6" t="s">
        <v>475</v>
      </c>
      <c r="E67" s="7" t="s">
        <v>99</v>
      </c>
      <c r="F67" s="65"/>
      <c r="G67" s="7">
        <f t="shared" si="5"/>
        <v>0</v>
      </c>
      <c r="H67" s="7"/>
      <c r="I67" s="7">
        <f t="shared" si="6"/>
        <v>0</v>
      </c>
      <c r="J67" s="7"/>
      <c r="K67" s="7"/>
      <c r="L67" s="7"/>
      <c r="M67" s="7"/>
      <c r="N67" s="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3:50" x14ac:dyDescent="0.25">
      <c r="C68">
        <f t="shared" si="0"/>
        <v>0</v>
      </c>
      <c r="D68" s="6" t="s">
        <v>476</v>
      </c>
      <c r="E68" s="7" t="s">
        <v>100</v>
      </c>
      <c r="F68" s="65"/>
      <c r="G68" s="7">
        <f t="shared" si="5"/>
        <v>0</v>
      </c>
      <c r="H68" s="7"/>
      <c r="I68" s="7">
        <f t="shared" si="6"/>
        <v>0</v>
      </c>
      <c r="J68" s="7"/>
      <c r="K68" s="7"/>
      <c r="L68" s="7"/>
      <c r="M68" s="7"/>
      <c r="N68" s="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3:50" x14ac:dyDescent="0.25">
      <c r="C69">
        <f t="shared" ref="C69:C133" si="7">I69/168</f>
        <v>0</v>
      </c>
      <c r="D69" s="6" t="s">
        <v>477</v>
      </c>
      <c r="E69" s="7" t="s">
        <v>101</v>
      </c>
      <c r="F69" s="65"/>
      <c r="G69" s="7">
        <f t="shared" si="5"/>
        <v>0</v>
      </c>
      <c r="H69" s="7"/>
      <c r="I69" s="7">
        <f t="shared" si="6"/>
        <v>0</v>
      </c>
      <c r="J69" s="7"/>
      <c r="K69" s="7"/>
      <c r="L69" s="7"/>
      <c r="M69" s="7"/>
      <c r="N69" s="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3:50" x14ac:dyDescent="0.25">
      <c r="C70">
        <f t="shared" si="7"/>
        <v>0</v>
      </c>
      <c r="D70" s="6" t="s">
        <v>478</v>
      </c>
      <c r="E70" s="7" t="s">
        <v>102</v>
      </c>
      <c r="F70" s="65"/>
      <c r="G70" s="7">
        <f t="shared" si="5"/>
        <v>0</v>
      </c>
      <c r="H70" s="7"/>
      <c r="I70" s="7">
        <f t="shared" si="6"/>
        <v>0</v>
      </c>
      <c r="J70" s="7"/>
      <c r="K70" s="7"/>
      <c r="L70" s="7"/>
      <c r="M70" s="7"/>
      <c r="N70" s="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3:50" x14ac:dyDescent="0.25">
      <c r="C71">
        <f t="shared" si="7"/>
        <v>0</v>
      </c>
      <c r="D71" s="6" t="s">
        <v>479</v>
      </c>
      <c r="E71" s="7" t="s">
        <v>103</v>
      </c>
      <c r="F71" s="65"/>
      <c r="G71" s="7">
        <f t="shared" si="5"/>
        <v>0</v>
      </c>
      <c r="H71" s="7"/>
      <c r="I71" s="7">
        <f t="shared" si="6"/>
        <v>0</v>
      </c>
      <c r="J71" s="7"/>
      <c r="K71" s="7"/>
      <c r="L71" s="7"/>
      <c r="M71" s="7"/>
      <c r="N71" s="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3:50" x14ac:dyDescent="0.25">
      <c r="C72">
        <f t="shared" si="7"/>
        <v>0</v>
      </c>
      <c r="D72" s="6" t="s">
        <v>480</v>
      </c>
      <c r="E72" s="7" t="s">
        <v>104</v>
      </c>
      <c r="F72" s="65"/>
      <c r="G72" s="7">
        <f t="shared" si="5"/>
        <v>0</v>
      </c>
      <c r="H72" s="7"/>
      <c r="I72" s="7">
        <f t="shared" si="6"/>
        <v>0</v>
      </c>
      <c r="J72" s="7"/>
      <c r="K72" s="7"/>
      <c r="L72" s="7"/>
      <c r="M72" s="7"/>
      <c r="N72" s="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3:50" x14ac:dyDescent="0.25">
      <c r="C73">
        <f t="shared" si="7"/>
        <v>0</v>
      </c>
      <c r="D73" s="6" t="s">
        <v>481</v>
      </c>
      <c r="E73" s="7" t="s">
        <v>105</v>
      </c>
      <c r="F73" s="65"/>
      <c r="G73" s="7">
        <f t="shared" si="5"/>
        <v>0</v>
      </c>
      <c r="H73" s="7"/>
      <c r="I73" s="7">
        <f t="shared" si="6"/>
        <v>0</v>
      </c>
      <c r="J73" s="7"/>
      <c r="K73" s="7"/>
      <c r="L73" s="7"/>
      <c r="M73" s="7"/>
      <c r="N73" s="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3:50" x14ac:dyDescent="0.25">
      <c r="C74">
        <f t="shared" si="7"/>
        <v>0</v>
      </c>
      <c r="D74" s="6" t="s">
        <v>482</v>
      </c>
      <c r="E74" s="7" t="s">
        <v>106</v>
      </c>
      <c r="F74" s="65"/>
      <c r="G74" s="7">
        <f t="shared" si="5"/>
        <v>0</v>
      </c>
      <c r="H74" s="7"/>
      <c r="I74" s="7">
        <f t="shared" si="6"/>
        <v>0</v>
      </c>
      <c r="J74" s="7"/>
      <c r="K74" s="7"/>
      <c r="L74" s="7"/>
      <c r="M74" s="7"/>
      <c r="N74" s="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3:50" x14ac:dyDescent="0.25">
      <c r="C75">
        <f t="shared" si="7"/>
        <v>0</v>
      </c>
      <c r="D75" s="6" t="s">
        <v>483</v>
      </c>
      <c r="E75" s="7" t="s">
        <v>107</v>
      </c>
      <c r="F75" s="65"/>
      <c r="G75" s="7">
        <f t="shared" si="5"/>
        <v>0</v>
      </c>
      <c r="H75" s="7"/>
      <c r="I75" s="7">
        <f t="shared" si="6"/>
        <v>0</v>
      </c>
      <c r="J75" s="7"/>
      <c r="K75" s="7"/>
      <c r="L75" s="7"/>
      <c r="M75" s="7"/>
      <c r="N75" s="7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3:50" x14ac:dyDescent="0.25">
      <c r="C76">
        <f t="shared" si="7"/>
        <v>0</v>
      </c>
      <c r="D76" s="6" t="s">
        <v>484</v>
      </c>
      <c r="E76" s="7" t="s">
        <v>108</v>
      </c>
      <c r="F76" s="65"/>
      <c r="G76" s="7">
        <f t="shared" si="5"/>
        <v>0</v>
      </c>
      <c r="H76" s="7"/>
      <c r="I76" s="7">
        <f t="shared" si="6"/>
        <v>0</v>
      </c>
      <c r="J76" s="7"/>
      <c r="K76" s="7"/>
      <c r="L76" s="7"/>
      <c r="M76" s="7"/>
      <c r="N76" s="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3:50" x14ac:dyDescent="0.25">
      <c r="C77">
        <f t="shared" si="7"/>
        <v>0</v>
      </c>
      <c r="D77" s="6" t="s">
        <v>485</v>
      </c>
      <c r="E77" s="7" t="s">
        <v>109</v>
      </c>
      <c r="F77" s="65"/>
      <c r="G77" s="7">
        <f t="shared" si="5"/>
        <v>0</v>
      </c>
      <c r="H77" s="7"/>
      <c r="I77" s="7">
        <f t="shared" si="6"/>
        <v>0</v>
      </c>
      <c r="J77" s="7"/>
      <c r="K77" s="7"/>
      <c r="L77" s="7"/>
      <c r="M77" s="7"/>
      <c r="N77" s="7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3:50" x14ac:dyDescent="0.25">
      <c r="C78">
        <f t="shared" si="7"/>
        <v>0</v>
      </c>
      <c r="D78" s="6" t="s">
        <v>486</v>
      </c>
      <c r="E78" s="7" t="s">
        <v>110</v>
      </c>
      <c r="F78" s="65"/>
      <c r="G78" s="7">
        <f t="shared" si="5"/>
        <v>0</v>
      </c>
      <c r="H78" s="7"/>
      <c r="I78" s="7">
        <f t="shared" si="6"/>
        <v>0</v>
      </c>
      <c r="J78" s="7"/>
      <c r="K78" s="7"/>
      <c r="L78" s="7"/>
      <c r="M78" s="7"/>
      <c r="N78" s="7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3:50" x14ac:dyDescent="0.25">
      <c r="C79">
        <f t="shared" si="7"/>
        <v>0</v>
      </c>
      <c r="D79" s="6" t="s">
        <v>487</v>
      </c>
      <c r="E79" s="7" t="s">
        <v>111</v>
      </c>
      <c r="F79" s="65"/>
      <c r="G79" s="7">
        <f t="shared" si="5"/>
        <v>0</v>
      </c>
      <c r="H79" s="7"/>
      <c r="I79" s="7">
        <f t="shared" si="6"/>
        <v>0</v>
      </c>
      <c r="J79" s="7"/>
      <c r="K79" s="7"/>
      <c r="L79" s="7"/>
      <c r="M79" s="7"/>
      <c r="N79" s="7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3:50" x14ac:dyDescent="0.25">
      <c r="C80">
        <f t="shared" si="7"/>
        <v>0</v>
      </c>
      <c r="D80" s="6" t="s">
        <v>488</v>
      </c>
      <c r="E80" s="7" t="s">
        <v>112</v>
      </c>
      <c r="F80" s="65"/>
      <c r="G80" s="7">
        <f t="shared" si="5"/>
        <v>0</v>
      </c>
      <c r="H80" s="7"/>
      <c r="I80" s="7">
        <f t="shared" si="6"/>
        <v>0</v>
      </c>
      <c r="J80" s="7"/>
      <c r="K80" s="7"/>
      <c r="L80" s="7"/>
      <c r="M80" s="7"/>
      <c r="N80" s="7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3:50" x14ac:dyDescent="0.25">
      <c r="C81">
        <f t="shared" si="7"/>
        <v>0</v>
      </c>
      <c r="D81" s="6" t="s">
        <v>489</v>
      </c>
      <c r="E81" s="7" t="s">
        <v>113</v>
      </c>
      <c r="F81" s="65"/>
      <c r="G81" s="7">
        <f t="shared" si="5"/>
        <v>0</v>
      </c>
      <c r="H81" s="7"/>
      <c r="I81" s="7">
        <f t="shared" si="6"/>
        <v>0</v>
      </c>
      <c r="J81" s="7"/>
      <c r="K81" s="7"/>
      <c r="L81" s="7"/>
      <c r="M81" s="7"/>
      <c r="N81" s="7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3:50" x14ac:dyDescent="0.25">
      <c r="C82">
        <f t="shared" si="7"/>
        <v>0</v>
      </c>
      <c r="D82" s="6" t="s">
        <v>490</v>
      </c>
      <c r="E82" s="7" t="s">
        <v>114</v>
      </c>
      <c r="F82" s="65"/>
      <c r="G82" s="7">
        <f t="shared" si="5"/>
        <v>0</v>
      </c>
      <c r="H82" s="7"/>
      <c r="I82" s="7">
        <f t="shared" si="6"/>
        <v>0</v>
      </c>
      <c r="J82" s="7"/>
      <c r="K82" s="7"/>
      <c r="L82" s="7"/>
      <c r="M82" s="7"/>
      <c r="N82" s="7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3:50" x14ac:dyDescent="0.25">
      <c r="C83">
        <f t="shared" si="7"/>
        <v>0</v>
      </c>
      <c r="D83" s="6" t="s">
        <v>491</v>
      </c>
      <c r="E83" s="7" t="s">
        <v>115</v>
      </c>
      <c r="F83" s="65"/>
      <c r="G83" s="7">
        <f t="shared" si="5"/>
        <v>0</v>
      </c>
      <c r="H83" s="7"/>
      <c r="I83" s="7">
        <f t="shared" si="6"/>
        <v>0</v>
      </c>
      <c r="J83" s="7"/>
      <c r="K83" s="7"/>
      <c r="L83" s="7"/>
      <c r="M83" s="7"/>
      <c r="N83" s="7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3:50" x14ac:dyDescent="0.25">
      <c r="C84">
        <f t="shared" si="7"/>
        <v>0</v>
      </c>
      <c r="D84" s="6" t="s">
        <v>492</v>
      </c>
      <c r="E84" s="7" t="s">
        <v>116</v>
      </c>
      <c r="F84" s="65"/>
      <c r="G84" s="7">
        <f t="shared" si="5"/>
        <v>0</v>
      </c>
      <c r="H84" s="7"/>
      <c r="I84" s="7">
        <f t="shared" si="6"/>
        <v>0</v>
      </c>
      <c r="J84" s="7"/>
      <c r="K84" s="7"/>
      <c r="L84" s="7"/>
      <c r="M84" s="7"/>
      <c r="N84" s="7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3:50" x14ac:dyDescent="0.25">
      <c r="C85">
        <f t="shared" si="7"/>
        <v>0</v>
      </c>
      <c r="D85" s="6" t="s">
        <v>493</v>
      </c>
      <c r="E85" s="7" t="s">
        <v>117</v>
      </c>
      <c r="F85" s="65"/>
      <c r="G85" s="7">
        <f t="shared" si="5"/>
        <v>0</v>
      </c>
      <c r="H85" s="7"/>
      <c r="I85" s="7">
        <f t="shared" si="6"/>
        <v>0</v>
      </c>
      <c r="J85" s="7"/>
      <c r="K85" s="7"/>
      <c r="L85" s="7"/>
      <c r="M85" s="7"/>
      <c r="N85" s="7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3:50" x14ac:dyDescent="0.25">
      <c r="C86">
        <f t="shared" si="7"/>
        <v>0</v>
      </c>
      <c r="D86" s="6" t="s">
        <v>494</v>
      </c>
      <c r="E86" s="7" t="s">
        <v>118</v>
      </c>
      <c r="F86" s="65"/>
      <c r="G86" s="7">
        <f t="shared" si="5"/>
        <v>0</v>
      </c>
      <c r="H86" s="7"/>
      <c r="I86" s="7">
        <f t="shared" si="6"/>
        <v>0</v>
      </c>
      <c r="J86" s="7"/>
      <c r="K86" s="7"/>
      <c r="L86" s="7"/>
      <c r="M86" s="7"/>
      <c r="N86" s="7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3:50" x14ac:dyDescent="0.25">
      <c r="C87">
        <f t="shared" si="7"/>
        <v>0</v>
      </c>
      <c r="D87" s="6" t="s">
        <v>495</v>
      </c>
      <c r="E87" s="7" t="s">
        <v>119</v>
      </c>
      <c r="F87" s="65"/>
      <c r="G87" s="7">
        <f t="shared" si="5"/>
        <v>0</v>
      </c>
      <c r="H87" s="7"/>
      <c r="I87" s="7">
        <f t="shared" si="6"/>
        <v>0</v>
      </c>
      <c r="J87" s="7"/>
      <c r="K87" s="7"/>
      <c r="L87" s="7"/>
      <c r="M87" s="7"/>
      <c r="N87" s="7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3:50" x14ac:dyDescent="0.25">
      <c r="C88">
        <f t="shared" si="7"/>
        <v>0</v>
      </c>
      <c r="D88" s="6" t="s">
        <v>496</v>
      </c>
      <c r="E88" s="7" t="s">
        <v>120</v>
      </c>
      <c r="F88" s="65"/>
      <c r="G88" s="7">
        <f t="shared" si="5"/>
        <v>0</v>
      </c>
      <c r="H88" s="7"/>
      <c r="I88" s="7">
        <f t="shared" si="6"/>
        <v>0</v>
      </c>
      <c r="J88" s="7"/>
      <c r="K88" s="7"/>
      <c r="L88" s="7"/>
      <c r="M88" s="7"/>
      <c r="N88" s="7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3:50" x14ac:dyDescent="0.25">
      <c r="C89">
        <f t="shared" si="7"/>
        <v>0</v>
      </c>
      <c r="D89" s="6" t="s">
        <v>497</v>
      </c>
      <c r="E89" s="7" t="s">
        <v>121</v>
      </c>
      <c r="F89" s="65"/>
      <c r="G89" s="7">
        <f t="shared" si="5"/>
        <v>0</v>
      </c>
      <c r="H89" s="7"/>
      <c r="I89" s="7">
        <f t="shared" si="6"/>
        <v>0</v>
      </c>
      <c r="J89" s="7"/>
      <c r="K89" s="7"/>
      <c r="L89" s="7"/>
      <c r="M89" s="7"/>
      <c r="N89" s="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3:50" x14ac:dyDescent="0.25">
      <c r="C90">
        <f t="shared" si="7"/>
        <v>0</v>
      </c>
      <c r="D90" s="6" t="s">
        <v>498</v>
      </c>
      <c r="E90" s="7" t="s">
        <v>122</v>
      </c>
      <c r="F90" s="65"/>
      <c r="G90" s="7">
        <f t="shared" si="5"/>
        <v>0</v>
      </c>
      <c r="H90" s="7"/>
      <c r="I90" s="7">
        <f t="shared" si="6"/>
        <v>0</v>
      </c>
      <c r="J90" s="7"/>
      <c r="K90" s="7"/>
      <c r="L90" s="7"/>
      <c r="M90" s="7"/>
      <c r="N90" s="7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3:50" x14ac:dyDescent="0.25">
      <c r="C91">
        <f t="shared" si="7"/>
        <v>0</v>
      </c>
      <c r="D91" s="6" t="s">
        <v>499</v>
      </c>
      <c r="E91" s="7" t="s">
        <v>123</v>
      </c>
      <c r="F91" s="65"/>
      <c r="G91" s="7">
        <f t="shared" ref="G91:G112" si="8">H91*I91</f>
        <v>0</v>
      </c>
      <c r="H91" s="7"/>
      <c r="I91" s="7">
        <f t="shared" ref="I91:I112" si="9">SUM(O91:AX91)</f>
        <v>0</v>
      </c>
      <c r="J91" s="7"/>
      <c r="K91" s="7"/>
      <c r="L91" s="7"/>
      <c r="M91" s="7"/>
      <c r="N91" s="7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3:50" x14ac:dyDescent="0.25">
      <c r="C92">
        <f t="shared" si="7"/>
        <v>0</v>
      </c>
      <c r="D92" s="6" t="s">
        <v>500</v>
      </c>
      <c r="E92" s="7" t="s">
        <v>124</v>
      </c>
      <c r="F92" s="65"/>
      <c r="G92" s="7">
        <f t="shared" si="8"/>
        <v>0</v>
      </c>
      <c r="H92" s="7"/>
      <c r="I92" s="7">
        <f t="shared" si="9"/>
        <v>0</v>
      </c>
      <c r="J92" s="7"/>
      <c r="K92" s="7"/>
      <c r="L92" s="7"/>
      <c r="M92" s="7"/>
      <c r="N92" s="7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3:50" x14ac:dyDescent="0.25">
      <c r="C93">
        <f t="shared" si="7"/>
        <v>0</v>
      </c>
      <c r="D93" s="6" t="s">
        <v>501</v>
      </c>
      <c r="E93" s="7" t="s">
        <v>125</v>
      </c>
      <c r="F93" s="65"/>
      <c r="G93" s="7">
        <f t="shared" si="8"/>
        <v>0</v>
      </c>
      <c r="H93" s="7"/>
      <c r="I93" s="7">
        <f t="shared" si="9"/>
        <v>0</v>
      </c>
      <c r="J93" s="7"/>
      <c r="K93" s="7"/>
      <c r="L93" s="7"/>
      <c r="M93" s="7"/>
      <c r="N93" s="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3:50" x14ac:dyDescent="0.25">
      <c r="C94">
        <f t="shared" si="7"/>
        <v>0.5</v>
      </c>
      <c r="D94" s="8" t="s">
        <v>502</v>
      </c>
      <c r="E94" s="9" t="s">
        <v>126</v>
      </c>
      <c r="F94" s="66">
        <f>G94*$D$1</f>
        <v>20723.64</v>
      </c>
      <c r="G94" s="9">
        <f t="shared" si="8"/>
        <v>4200</v>
      </c>
      <c r="H94" s="9">
        <v>50</v>
      </c>
      <c r="I94" s="9">
        <f t="shared" si="9"/>
        <v>84</v>
      </c>
      <c r="J94" s="9"/>
      <c r="K94" s="9"/>
      <c r="L94" s="9"/>
      <c r="M94" s="9"/>
      <c r="N94" s="9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>
        <v>4</v>
      </c>
      <c r="AD94" s="8">
        <v>4</v>
      </c>
      <c r="AE94" s="8">
        <v>4</v>
      </c>
      <c r="AF94" s="8">
        <v>4</v>
      </c>
      <c r="AG94" s="8">
        <v>4</v>
      </c>
      <c r="AH94" s="8">
        <v>4</v>
      </c>
      <c r="AI94" s="8">
        <v>4</v>
      </c>
      <c r="AJ94" s="8">
        <v>4</v>
      </c>
      <c r="AK94" s="8">
        <v>4</v>
      </c>
      <c r="AL94" s="8">
        <v>4</v>
      </c>
      <c r="AM94" s="8">
        <v>4</v>
      </c>
      <c r="AN94" s="8">
        <v>4</v>
      </c>
      <c r="AO94" s="8">
        <v>4</v>
      </c>
      <c r="AP94" s="8">
        <v>4</v>
      </c>
      <c r="AQ94" s="8">
        <v>4</v>
      </c>
      <c r="AR94" s="8">
        <v>4</v>
      </c>
      <c r="AS94" s="8">
        <v>4</v>
      </c>
      <c r="AT94" s="8">
        <v>4</v>
      </c>
      <c r="AU94" s="8">
        <v>4</v>
      </c>
      <c r="AV94" s="8">
        <v>4</v>
      </c>
      <c r="AW94" s="8">
        <v>4</v>
      </c>
      <c r="AX94" s="8"/>
    </row>
    <row r="95" spans="3:50" x14ac:dyDescent="0.25">
      <c r="C95">
        <f t="shared" si="7"/>
        <v>0</v>
      </c>
      <c r="D95" s="8" t="s">
        <v>503</v>
      </c>
      <c r="E95" s="9" t="s">
        <v>127</v>
      </c>
      <c r="F95" s="66">
        <f>G95*$D$1</f>
        <v>0</v>
      </c>
      <c r="G95" s="9">
        <f>H95*I95</f>
        <v>0</v>
      </c>
      <c r="H95" s="9">
        <v>50</v>
      </c>
      <c r="I95" s="9">
        <f t="shared" si="9"/>
        <v>0</v>
      </c>
      <c r="J95" s="9"/>
      <c r="K95" s="9"/>
      <c r="L95" s="9"/>
      <c r="M95" s="9"/>
      <c r="N95" s="9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3:50" x14ac:dyDescent="0.25">
      <c r="C96">
        <f t="shared" si="7"/>
        <v>1.6011904761904763</v>
      </c>
      <c r="D96" s="8" t="s">
        <v>504</v>
      </c>
      <c r="E96" s="9" t="s">
        <v>128</v>
      </c>
      <c r="F96" s="66">
        <f>G96*$D$1</f>
        <v>66364.989999999991</v>
      </c>
      <c r="G96" s="9">
        <f>H96*I96</f>
        <v>13450</v>
      </c>
      <c r="H96" s="9">
        <v>50</v>
      </c>
      <c r="I96" s="9">
        <f t="shared" si="9"/>
        <v>269</v>
      </c>
      <c r="J96" s="9"/>
      <c r="K96" s="9"/>
      <c r="L96" s="9"/>
      <c r="M96" s="9"/>
      <c r="N96" s="9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>
        <v>8</v>
      </c>
      <c r="AD96" s="8">
        <v>8</v>
      </c>
      <c r="AE96" s="8">
        <v>8</v>
      </c>
      <c r="AF96" s="8">
        <v>8</v>
      </c>
      <c r="AG96" s="8">
        <v>8</v>
      </c>
      <c r="AH96" s="8">
        <v>8</v>
      </c>
      <c r="AI96" s="8">
        <v>109</v>
      </c>
      <c r="AJ96" s="8">
        <v>8</v>
      </c>
      <c r="AK96" s="8">
        <v>8</v>
      </c>
      <c r="AL96" s="8">
        <v>8</v>
      </c>
      <c r="AM96" s="8">
        <v>8</v>
      </c>
      <c r="AN96" s="8">
        <v>8</v>
      </c>
      <c r="AO96" s="8">
        <v>8</v>
      </c>
      <c r="AP96" s="8">
        <v>8</v>
      </c>
      <c r="AQ96" s="8">
        <v>8</v>
      </c>
      <c r="AR96" s="8">
        <v>8</v>
      </c>
      <c r="AS96" s="8">
        <v>8</v>
      </c>
      <c r="AT96" s="8">
        <v>8</v>
      </c>
      <c r="AU96" s="8">
        <v>8</v>
      </c>
      <c r="AV96" s="8">
        <v>8</v>
      </c>
      <c r="AW96" s="8">
        <v>8</v>
      </c>
      <c r="AX96" s="8"/>
    </row>
    <row r="97" spans="3:50" x14ac:dyDescent="0.25">
      <c r="C97">
        <f t="shared" si="7"/>
        <v>0</v>
      </c>
      <c r="D97" s="8" t="s">
        <v>505</v>
      </c>
      <c r="E97" s="9" t="s">
        <v>129</v>
      </c>
      <c r="F97" s="66">
        <f>G97*$D$1</f>
        <v>0</v>
      </c>
      <c r="G97" s="9">
        <f>H97*I97</f>
        <v>0</v>
      </c>
      <c r="H97" s="9">
        <v>50</v>
      </c>
      <c r="I97" s="9">
        <f t="shared" si="9"/>
        <v>0</v>
      </c>
      <c r="J97" s="9"/>
      <c r="K97" s="9"/>
      <c r="L97" s="9"/>
      <c r="M97" s="9"/>
      <c r="N97" s="9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3:50" x14ac:dyDescent="0.25">
      <c r="C98">
        <f t="shared" si="7"/>
        <v>0</v>
      </c>
      <c r="D98" s="8" t="s">
        <v>506</v>
      </c>
      <c r="E98" s="9" t="s">
        <v>130</v>
      </c>
      <c r="F98" s="66">
        <f>G98*$D$1</f>
        <v>0</v>
      </c>
      <c r="G98" s="9">
        <f>H98*I98</f>
        <v>0</v>
      </c>
      <c r="H98" s="9">
        <v>50</v>
      </c>
      <c r="I98" s="9">
        <f t="shared" si="9"/>
        <v>0</v>
      </c>
      <c r="J98" s="9"/>
      <c r="K98" s="9"/>
      <c r="L98" s="9"/>
      <c r="M98" s="9"/>
      <c r="N98" s="9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3:50" x14ac:dyDescent="0.25">
      <c r="C99">
        <f t="shared" si="7"/>
        <v>1.2678571428571428</v>
      </c>
      <c r="D99" s="8" t="s">
        <v>507</v>
      </c>
      <c r="E99" s="9" t="s">
        <v>131</v>
      </c>
      <c r="F99" s="66">
        <f t="shared" ref="F99:F112" si="10">G99*$D$1</f>
        <v>36784.460999999996</v>
      </c>
      <c r="G99" s="9">
        <f t="shared" si="8"/>
        <v>7455</v>
      </c>
      <c r="H99" s="9">
        <v>35</v>
      </c>
      <c r="I99" s="9">
        <f t="shared" si="9"/>
        <v>213</v>
      </c>
      <c r="J99" s="9"/>
      <c r="K99" s="9"/>
      <c r="L99" s="9"/>
      <c r="M99" s="9"/>
      <c r="N99" s="9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>
        <v>40</v>
      </c>
      <c r="AM99" s="8">
        <v>40</v>
      </c>
      <c r="AN99" s="8">
        <v>40</v>
      </c>
      <c r="AO99" s="8">
        <v>40</v>
      </c>
      <c r="AP99" s="8">
        <v>40</v>
      </c>
      <c r="AQ99" s="8">
        <v>13</v>
      </c>
      <c r="AR99" s="8"/>
      <c r="AS99" s="8"/>
      <c r="AT99" s="8"/>
      <c r="AU99" s="8"/>
      <c r="AV99" s="8"/>
      <c r="AW99" s="8"/>
      <c r="AX99" s="8"/>
    </row>
    <row r="100" spans="3:50" x14ac:dyDescent="0.25">
      <c r="C100">
        <f t="shared" si="7"/>
        <v>1.8988095238095237</v>
      </c>
      <c r="D100" s="8" t="s">
        <v>508</v>
      </c>
      <c r="E100" s="9" t="s">
        <v>132</v>
      </c>
      <c r="F100" s="66">
        <f t="shared" si="10"/>
        <v>55090.342999999993</v>
      </c>
      <c r="G100" s="9">
        <f t="shared" si="8"/>
        <v>11165</v>
      </c>
      <c r="H100" s="9">
        <v>35</v>
      </c>
      <c r="I100" s="9">
        <f t="shared" si="9"/>
        <v>319</v>
      </c>
      <c r="J100" s="9"/>
      <c r="K100" s="9"/>
      <c r="L100" s="9"/>
      <c r="M100" s="9"/>
      <c r="N100" s="9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>
        <v>80</v>
      </c>
      <c r="AM100" s="8">
        <v>80</v>
      </c>
      <c r="AN100" s="8">
        <v>80</v>
      </c>
      <c r="AO100" s="8">
        <v>79</v>
      </c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3:50" x14ac:dyDescent="0.25">
      <c r="C101">
        <f t="shared" si="7"/>
        <v>1.2976190476190477</v>
      </c>
      <c r="D101" s="8" t="s">
        <v>509</v>
      </c>
      <c r="E101" s="9" t="s">
        <v>133</v>
      </c>
      <c r="F101" s="66">
        <f t="shared" si="10"/>
        <v>37647.945999999996</v>
      </c>
      <c r="G101" s="9">
        <f t="shared" si="8"/>
        <v>7630</v>
      </c>
      <c r="H101" s="9">
        <v>35</v>
      </c>
      <c r="I101" s="9">
        <f t="shared" si="9"/>
        <v>218</v>
      </c>
      <c r="J101" s="9"/>
      <c r="K101" s="9"/>
      <c r="L101" s="9"/>
      <c r="M101" s="9"/>
      <c r="N101" s="9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>
        <v>50</v>
      </c>
      <c r="AM101" s="8">
        <v>50</v>
      </c>
      <c r="AN101" s="8">
        <v>50</v>
      </c>
      <c r="AO101" s="8">
        <v>50</v>
      </c>
      <c r="AP101" s="8">
        <v>18</v>
      </c>
      <c r="AQ101" s="8"/>
      <c r="AR101" s="8"/>
      <c r="AS101" s="8"/>
      <c r="AT101" s="8"/>
      <c r="AU101" s="8"/>
      <c r="AV101" s="8"/>
      <c r="AW101" s="8"/>
      <c r="AX101" s="8"/>
    </row>
    <row r="102" spans="3:50" x14ac:dyDescent="0.25">
      <c r="C102">
        <f t="shared" si="7"/>
        <v>0</v>
      </c>
      <c r="D102" s="8" t="s">
        <v>510</v>
      </c>
      <c r="E102" s="9" t="s">
        <v>134</v>
      </c>
      <c r="F102" s="66">
        <f t="shared" si="10"/>
        <v>0</v>
      </c>
      <c r="G102" s="9">
        <f t="shared" si="8"/>
        <v>0</v>
      </c>
      <c r="H102" s="9">
        <v>35</v>
      </c>
      <c r="I102" s="9">
        <f t="shared" si="9"/>
        <v>0</v>
      </c>
      <c r="J102" s="9"/>
      <c r="K102" s="9"/>
      <c r="L102" s="9"/>
      <c r="M102" s="9"/>
      <c r="N102" s="9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3:50" x14ac:dyDescent="0.25">
      <c r="C103">
        <f t="shared" si="7"/>
        <v>0</v>
      </c>
      <c r="D103" s="8" t="s">
        <v>511</v>
      </c>
      <c r="E103" s="9" t="s">
        <v>135</v>
      </c>
      <c r="F103" s="66">
        <f t="shared" si="10"/>
        <v>0</v>
      </c>
      <c r="G103" s="9">
        <f t="shared" si="8"/>
        <v>0</v>
      </c>
      <c r="H103" s="9">
        <v>35</v>
      </c>
      <c r="I103" s="9">
        <f t="shared" si="9"/>
        <v>0</v>
      </c>
      <c r="J103" s="9"/>
      <c r="K103" s="9"/>
      <c r="L103" s="9"/>
      <c r="M103" s="9"/>
      <c r="N103" s="9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3:50" x14ac:dyDescent="0.25">
      <c r="C104">
        <f t="shared" si="7"/>
        <v>0</v>
      </c>
      <c r="D104" s="8" t="s">
        <v>512</v>
      </c>
      <c r="E104" s="9" t="s">
        <v>136</v>
      </c>
      <c r="F104" s="66">
        <f t="shared" si="10"/>
        <v>0</v>
      </c>
      <c r="G104" s="9">
        <f t="shared" si="8"/>
        <v>0</v>
      </c>
      <c r="H104" s="9">
        <v>25</v>
      </c>
      <c r="I104" s="9">
        <f t="shared" si="9"/>
        <v>0</v>
      </c>
      <c r="J104" s="9"/>
      <c r="K104" s="9"/>
      <c r="L104" s="9"/>
      <c r="M104" s="9"/>
      <c r="N104" s="9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</row>
    <row r="105" spans="3:50" x14ac:dyDescent="0.25">
      <c r="C105">
        <f t="shared" si="7"/>
        <v>0</v>
      </c>
      <c r="D105" s="8" t="s">
        <v>513</v>
      </c>
      <c r="E105" s="9" t="s">
        <v>137</v>
      </c>
      <c r="F105" s="66">
        <f t="shared" si="10"/>
        <v>0</v>
      </c>
      <c r="G105" s="9">
        <f t="shared" si="8"/>
        <v>0</v>
      </c>
      <c r="H105" s="9">
        <v>25</v>
      </c>
      <c r="I105" s="9">
        <f t="shared" si="9"/>
        <v>0</v>
      </c>
      <c r="J105" s="9"/>
      <c r="K105" s="9"/>
      <c r="L105" s="9"/>
      <c r="M105" s="9"/>
      <c r="N105" s="9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</row>
    <row r="106" spans="3:50" x14ac:dyDescent="0.25">
      <c r="C106">
        <f t="shared" si="7"/>
        <v>0</v>
      </c>
      <c r="D106" s="8" t="s">
        <v>514</v>
      </c>
      <c r="E106" s="9" t="s">
        <v>138</v>
      </c>
      <c r="F106" s="66">
        <f t="shared" si="10"/>
        <v>0</v>
      </c>
      <c r="G106" s="9">
        <f t="shared" si="8"/>
        <v>0</v>
      </c>
      <c r="H106" s="9">
        <v>25</v>
      </c>
      <c r="I106" s="9">
        <f t="shared" si="9"/>
        <v>0</v>
      </c>
      <c r="J106" s="9"/>
      <c r="K106" s="9"/>
      <c r="L106" s="9"/>
      <c r="M106" s="9"/>
      <c r="N106" s="9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3:50" x14ac:dyDescent="0.25">
      <c r="C107">
        <f t="shared" si="7"/>
        <v>0</v>
      </c>
      <c r="D107" s="8" t="s">
        <v>515</v>
      </c>
      <c r="E107" s="9" t="s">
        <v>139</v>
      </c>
      <c r="F107" s="66">
        <f t="shared" si="10"/>
        <v>0</v>
      </c>
      <c r="G107" s="9">
        <f t="shared" si="8"/>
        <v>0</v>
      </c>
      <c r="H107" s="9">
        <v>25</v>
      </c>
      <c r="I107" s="9">
        <f t="shared" si="9"/>
        <v>0</v>
      </c>
      <c r="J107" s="9"/>
      <c r="K107" s="9"/>
      <c r="L107" s="9"/>
      <c r="M107" s="9"/>
      <c r="N107" s="9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3:50" x14ac:dyDescent="0.25">
      <c r="C108">
        <f t="shared" si="7"/>
        <v>0</v>
      </c>
      <c r="D108" s="8" t="s">
        <v>516</v>
      </c>
      <c r="E108" s="9" t="s">
        <v>140</v>
      </c>
      <c r="F108" s="66">
        <f t="shared" si="10"/>
        <v>0</v>
      </c>
      <c r="G108" s="9">
        <f t="shared" si="8"/>
        <v>0</v>
      </c>
      <c r="H108" s="9">
        <v>25</v>
      </c>
      <c r="I108" s="9">
        <f t="shared" si="9"/>
        <v>0</v>
      </c>
      <c r="J108" s="9"/>
      <c r="K108" s="9"/>
      <c r="L108" s="9"/>
      <c r="M108" s="9"/>
      <c r="N108" s="9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3:50" x14ac:dyDescent="0.25">
      <c r="D109" s="8" t="s">
        <v>517</v>
      </c>
      <c r="E109" s="9" t="s">
        <v>141</v>
      </c>
      <c r="F109" s="66">
        <f t="shared" si="10"/>
        <v>46381.479999999996</v>
      </c>
      <c r="G109" s="9">
        <f t="shared" si="8"/>
        <v>9400</v>
      </c>
      <c r="H109" s="9">
        <v>25</v>
      </c>
      <c r="I109" s="9">
        <f t="shared" si="9"/>
        <v>376</v>
      </c>
      <c r="J109" s="9"/>
      <c r="K109" s="9"/>
      <c r="L109" s="9"/>
      <c r="M109" s="9"/>
      <c r="N109" s="9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>
        <v>40</v>
      </c>
      <c r="AC109" s="8">
        <v>56</v>
      </c>
      <c r="AD109" s="8">
        <v>40</v>
      </c>
      <c r="AE109" s="8">
        <v>40</v>
      </c>
      <c r="AF109" s="8">
        <v>40</v>
      </c>
      <c r="AG109" s="8">
        <v>40</v>
      </c>
      <c r="AH109" s="8">
        <v>40</v>
      </c>
      <c r="AI109" s="8">
        <v>40</v>
      </c>
      <c r="AJ109" s="8">
        <v>40</v>
      </c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</row>
    <row r="110" spans="3:50" x14ac:dyDescent="0.25">
      <c r="C110">
        <f t="shared" si="7"/>
        <v>0</v>
      </c>
      <c r="D110" s="8" t="s">
        <v>518</v>
      </c>
      <c r="E110" s="9" t="s">
        <v>142</v>
      </c>
      <c r="F110" s="66">
        <f t="shared" si="10"/>
        <v>0</v>
      </c>
      <c r="G110" s="9">
        <f t="shared" si="8"/>
        <v>0</v>
      </c>
      <c r="H110" s="9">
        <v>25</v>
      </c>
      <c r="I110" s="9">
        <f t="shared" si="9"/>
        <v>0</v>
      </c>
      <c r="J110" s="9"/>
      <c r="K110" s="9"/>
      <c r="L110" s="9"/>
      <c r="M110" s="9"/>
      <c r="N110" s="9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</row>
    <row r="111" spans="3:50" x14ac:dyDescent="0.25">
      <c r="C111">
        <f t="shared" si="7"/>
        <v>0</v>
      </c>
      <c r="D111" s="8" t="s">
        <v>519</v>
      </c>
      <c r="E111" s="9" t="s">
        <v>143</v>
      </c>
      <c r="F111" s="66">
        <f t="shared" si="10"/>
        <v>0</v>
      </c>
      <c r="G111" s="9">
        <f t="shared" si="8"/>
        <v>0</v>
      </c>
      <c r="H111" s="9">
        <v>25</v>
      </c>
      <c r="I111" s="9">
        <f t="shared" si="9"/>
        <v>0</v>
      </c>
      <c r="J111" s="9"/>
      <c r="K111" s="9"/>
      <c r="L111" s="9"/>
      <c r="M111" s="9"/>
      <c r="N111" s="9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</row>
    <row r="112" spans="3:50" x14ac:dyDescent="0.25">
      <c r="C112">
        <f t="shared" si="7"/>
        <v>0</v>
      </c>
      <c r="D112" s="8" t="s">
        <v>520</v>
      </c>
      <c r="E112" s="9" t="s">
        <v>408</v>
      </c>
      <c r="F112" s="66">
        <f t="shared" si="10"/>
        <v>0</v>
      </c>
      <c r="G112" s="9">
        <f t="shared" si="8"/>
        <v>0</v>
      </c>
      <c r="H112" s="9">
        <v>25</v>
      </c>
      <c r="I112" s="9">
        <f t="shared" si="9"/>
        <v>0</v>
      </c>
      <c r="J112" s="9"/>
      <c r="K112" s="9"/>
      <c r="L112" s="9"/>
      <c r="M112" s="9"/>
      <c r="N112" s="9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</row>
    <row r="113" spans="3:50" x14ac:dyDescent="0.25">
      <c r="C113">
        <f t="shared" si="7"/>
        <v>0</v>
      </c>
      <c r="D113" s="10" t="s">
        <v>521</v>
      </c>
      <c r="E113" s="11" t="s">
        <v>144</v>
      </c>
      <c r="F113" s="67">
        <f t="shared" ref="F113:F135" si="11">G113*$D$1</f>
        <v>0</v>
      </c>
      <c r="G113" s="11">
        <f t="shared" ref="G113:G135" si="12">H113*I113</f>
        <v>0</v>
      </c>
      <c r="H113" s="11">
        <v>25</v>
      </c>
      <c r="I113" s="11">
        <f t="shared" ref="I113:I135" si="13">SUM(O113:AX113)</f>
        <v>0</v>
      </c>
      <c r="J113" s="11"/>
      <c r="K113" s="11"/>
      <c r="L113" s="11"/>
      <c r="M113" s="11"/>
      <c r="N113" s="11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x14ac:dyDescent="0.25">
      <c r="C114">
        <f t="shared" si="7"/>
        <v>0</v>
      </c>
      <c r="D114" s="10" t="s">
        <v>522</v>
      </c>
      <c r="E114" s="11" t="s">
        <v>145</v>
      </c>
      <c r="F114" s="67">
        <f t="shared" si="11"/>
        <v>0</v>
      </c>
      <c r="G114" s="11">
        <f t="shared" si="12"/>
        <v>0</v>
      </c>
      <c r="H114" s="11">
        <v>50</v>
      </c>
      <c r="I114" s="11">
        <f t="shared" si="13"/>
        <v>0</v>
      </c>
      <c r="J114" s="11"/>
      <c r="K114" s="11"/>
      <c r="L114" s="11"/>
      <c r="M114" s="11"/>
      <c r="N114" s="11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x14ac:dyDescent="0.25">
      <c r="C115">
        <f t="shared" si="7"/>
        <v>0</v>
      </c>
      <c r="D115" s="10" t="s">
        <v>523</v>
      </c>
      <c r="E115" s="11" t="s">
        <v>146</v>
      </c>
      <c r="F115" s="67">
        <f t="shared" si="11"/>
        <v>0</v>
      </c>
      <c r="G115" s="11">
        <f t="shared" si="12"/>
        <v>0</v>
      </c>
      <c r="H115" s="11">
        <v>50</v>
      </c>
      <c r="I115" s="11">
        <f t="shared" si="13"/>
        <v>0</v>
      </c>
      <c r="J115" s="11"/>
      <c r="K115" s="11"/>
      <c r="L115" s="11"/>
      <c r="M115" s="11"/>
      <c r="N115" s="11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x14ac:dyDescent="0.25">
      <c r="C116">
        <f t="shared" si="7"/>
        <v>0</v>
      </c>
      <c r="D116" s="10" t="s">
        <v>524</v>
      </c>
      <c r="E116" s="11" t="s">
        <v>147</v>
      </c>
      <c r="F116" s="67">
        <f t="shared" si="11"/>
        <v>0</v>
      </c>
      <c r="G116" s="11">
        <f t="shared" si="12"/>
        <v>0</v>
      </c>
      <c r="H116" s="11">
        <v>50</v>
      </c>
      <c r="I116" s="11">
        <f t="shared" si="13"/>
        <v>0</v>
      </c>
      <c r="J116" s="11"/>
      <c r="K116" s="11"/>
      <c r="L116" s="11"/>
      <c r="M116" s="11"/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x14ac:dyDescent="0.25">
      <c r="C117">
        <f t="shared" si="7"/>
        <v>0</v>
      </c>
      <c r="D117" s="10" t="s">
        <v>525</v>
      </c>
      <c r="E117" s="11" t="s">
        <v>148</v>
      </c>
      <c r="F117" s="67">
        <f t="shared" si="11"/>
        <v>0</v>
      </c>
      <c r="G117" s="11">
        <f t="shared" si="12"/>
        <v>0</v>
      </c>
      <c r="H117" s="11">
        <v>50</v>
      </c>
      <c r="I117" s="11">
        <f t="shared" si="13"/>
        <v>0</v>
      </c>
      <c r="J117" s="11"/>
      <c r="K117" s="11"/>
      <c r="L117" s="11"/>
      <c r="M117" s="11"/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x14ac:dyDescent="0.25">
      <c r="C118">
        <f t="shared" si="7"/>
        <v>0</v>
      </c>
      <c r="D118" s="10" t="s">
        <v>526</v>
      </c>
      <c r="E118" s="11" t="s">
        <v>149</v>
      </c>
      <c r="F118" s="67">
        <f t="shared" si="11"/>
        <v>0</v>
      </c>
      <c r="G118" s="11">
        <f t="shared" si="12"/>
        <v>0</v>
      </c>
      <c r="H118" s="11">
        <v>50</v>
      </c>
      <c r="I118" s="11">
        <f t="shared" si="13"/>
        <v>0</v>
      </c>
      <c r="J118" s="11"/>
      <c r="K118" s="11"/>
      <c r="L118" s="11"/>
      <c r="M118" s="11"/>
      <c r="N118" s="11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x14ac:dyDescent="0.25">
      <c r="C119">
        <f t="shared" si="7"/>
        <v>0</v>
      </c>
      <c r="D119" s="10" t="s">
        <v>527</v>
      </c>
      <c r="E119" s="11" t="s">
        <v>150</v>
      </c>
      <c r="F119" s="67">
        <f t="shared" si="11"/>
        <v>0</v>
      </c>
      <c r="G119" s="11">
        <f t="shared" si="12"/>
        <v>0</v>
      </c>
      <c r="H119" s="11">
        <v>50</v>
      </c>
      <c r="I119" s="11">
        <f t="shared" si="13"/>
        <v>0</v>
      </c>
      <c r="J119" s="11"/>
      <c r="K119" s="11"/>
      <c r="L119" s="11"/>
      <c r="M119" s="11"/>
      <c r="N119" s="11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x14ac:dyDescent="0.25">
      <c r="C120">
        <f t="shared" si="7"/>
        <v>0</v>
      </c>
      <c r="D120" s="10" t="s">
        <v>528</v>
      </c>
      <c r="E120" s="11" t="s">
        <v>151</v>
      </c>
      <c r="F120" s="67">
        <f t="shared" si="11"/>
        <v>0</v>
      </c>
      <c r="G120" s="11">
        <f t="shared" si="12"/>
        <v>0</v>
      </c>
      <c r="H120" s="11">
        <v>35</v>
      </c>
      <c r="I120" s="11">
        <f t="shared" si="13"/>
        <v>0</v>
      </c>
      <c r="J120" s="11"/>
      <c r="K120" s="11"/>
      <c r="L120" s="11"/>
      <c r="M120" s="11"/>
      <c r="N120" s="11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x14ac:dyDescent="0.25">
      <c r="C121">
        <f t="shared" si="7"/>
        <v>0</v>
      </c>
      <c r="D121" s="10" t="s">
        <v>529</v>
      </c>
      <c r="E121" s="11" t="s">
        <v>152</v>
      </c>
      <c r="F121" s="67">
        <f t="shared" si="11"/>
        <v>0</v>
      </c>
      <c r="G121" s="11">
        <f t="shared" si="12"/>
        <v>0</v>
      </c>
      <c r="H121" s="11">
        <v>35</v>
      </c>
      <c r="I121" s="11">
        <f t="shared" si="13"/>
        <v>0</v>
      </c>
      <c r="J121" s="11"/>
      <c r="K121" s="11"/>
      <c r="L121" s="11"/>
      <c r="M121" s="11"/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x14ac:dyDescent="0.25">
      <c r="C122">
        <f t="shared" si="7"/>
        <v>0</v>
      </c>
      <c r="D122" s="10" t="s">
        <v>530</v>
      </c>
      <c r="E122" s="11" t="s">
        <v>153</v>
      </c>
      <c r="F122" s="67">
        <f t="shared" si="11"/>
        <v>0</v>
      </c>
      <c r="G122" s="11">
        <f t="shared" si="12"/>
        <v>0</v>
      </c>
      <c r="H122" s="11">
        <v>35</v>
      </c>
      <c r="I122" s="11">
        <f t="shared" si="13"/>
        <v>0</v>
      </c>
      <c r="J122" s="11"/>
      <c r="K122" s="11"/>
      <c r="L122" s="11"/>
      <c r="M122" s="11"/>
      <c r="N122" s="11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x14ac:dyDescent="0.25">
      <c r="C123">
        <f t="shared" si="7"/>
        <v>0</v>
      </c>
      <c r="D123" s="10" t="s">
        <v>531</v>
      </c>
      <c r="E123" s="11" t="s">
        <v>154</v>
      </c>
      <c r="F123" s="67">
        <f t="shared" si="11"/>
        <v>0</v>
      </c>
      <c r="G123" s="11">
        <f t="shared" si="12"/>
        <v>0</v>
      </c>
      <c r="H123" s="11">
        <v>35</v>
      </c>
      <c r="I123" s="11">
        <f t="shared" si="13"/>
        <v>0</v>
      </c>
      <c r="J123" s="11"/>
      <c r="K123" s="11"/>
      <c r="L123" s="11"/>
      <c r="M123" s="11"/>
      <c r="N123" s="11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5">
      <c r="C124">
        <f t="shared" si="7"/>
        <v>0</v>
      </c>
      <c r="D124" s="10" t="s">
        <v>532</v>
      </c>
      <c r="E124" s="11" t="s">
        <v>155</v>
      </c>
      <c r="F124" s="67">
        <f t="shared" si="11"/>
        <v>0</v>
      </c>
      <c r="G124" s="11">
        <f t="shared" si="12"/>
        <v>0</v>
      </c>
      <c r="H124" s="11">
        <v>35</v>
      </c>
      <c r="I124" s="11">
        <f t="shared" si="13"/>
        <v>0</v>
      </c>
      <c r="J124" s="11"/>
      <c r="K124" s="11"/>
      <c r="L124" s="11"/>
      <c r="M124" s="11"/>
      <c r="N124" s="11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3:50" x14ac:dyDescent="0.25">
      <c r="C125">
        <f t="shared" si="7"/>
        <v>0</v>
      </c>
      <c r="D125" s="10" t="s">
        <v>533</v>
      </c>
      <c r="E125" s="11" t="s">
        <v>156</v>
      </c>
      <c r="F125" s="67">
        <f t="shared" si="11"/>
        <v>0</v>
      </c>
      <c r="G125" s="11">
        <f t="shared" si="12"/>
        <v>0</v>
      </c>
      <c r="H125" s="11">
        <v>35</v>
      </c>
      <c r="I125" s="11">
        <f t="shared" si="13"/>
        <v>0</v>
      </c>
      <c r="J125" s="11"/>
      <c r="K125" s="11"/>
      <c r="L125" s="11"/>
      <c r="M125" s="11"/>
      <c r="N125" s="11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3:50" x14ac:dyDescent="0.25">
      <c r="C126">
        <f t="shared" si="7"/>
        <v>0</v>
      </c>
      <c r="D126" s="10" t="s">
        <v>534</v>
      </c>
      <c r="E126" s="11" t="s">
        <v>157</v>
      </c>
      <c r="F126" s="67">
        <f t="shared" si="11"/>
        <v>0</v>
      </c>
      <c r="G126" s="11">
        <f t="shared" si="12"/>
        <v>0</v>
      </c>
      <c r="H126" s="11">
        <v>35</v>
      </c>
      <c r="I126" s="11">
        <f t="shared" si="13"/>
        <v>0</v>
      </c>
      <c r="J126" s="11"/>
      <c r="K126" s="11"/>
      <c r="L126" s="11"/>
      <c r="M126" s="11"/>
      <c r="N126" s="11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3:50" x14ac:dyDescent="0.25">
      <c r="C127">
        <f t="shared" si="7"/>
        <v>0</v>
      </c>
      <c r="D127" s="10" t="s">
        <v>535</v>
      </c>
      <c r="E127" s="11" t="s">
        <v>158</v>
      </c>
      <c r="F127" s="67">
        <f t="shared" si="11"/>
        <v>0</v>
      </c>
      <c r="G127" s="11">
        <f t="shared" si="12"/>
        <v>0</v>
      </c>
      <c r="H127" s="11">
        <v>35</v>
      </c>
      <c r="I127" s="11">
        <f t="shared" si="13"/>
        <v>0</v>
      </c>
      <c r="J127" s="11"/>
      <c r="K127" s="11"/>
      <c r="L127" s="11"/>
      <c r="M127" s="11"/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</row>
    <row r="128" spans="3:50" x14ac:dyDescent="0.25">
      <c r="C128">
        <f t="shared" si="7"/>
        <v>0</v>
      </c>
      <c r="D128" s="10" t="s">
        <v>536</v>
      </c>
      <c r="E128" s="11" t="s">
        <v>159</v>
      </c>
      <c r="F128" s="67">
        <f t="shared" si="11"/>
        <v>0</v>
      </c>
      <c r="G128" s="11">
        <f t="shared" si="12"/>
        <v>0</v>
      </c>
      <c r="H128" s="11">
        <v>25</v>
      </c>
      <c r="I128" s="11">
        <f t="shared" si="13"/>
        <v>0</v>
      </c>
      <c r="J128" s="11"/>
      <c r="K128" s="11"/>
      <c r="L128" s="11"/>
      <c r="M128" s="11"/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</row>
    <row r="129" spans="3:52" x14ac:dyDescent="0.25">
      <c r="C129">
        <f t="shared" si="7"/>
        <v>0</v>
      </c>
      <c r="D129" s="10" t="s">
        <v>537</v>
      </c>
      <c r="E129" s="11" t="s">
        <v>160</v>
      </c>
      <c r="F129" s="67">
        <f t="shared" si="11"/>
        <v>0</v>
      </c>
      <c r="G129" s="11">
        <f t="shared" si="12"/>
        <v>0</v>
      </c>
      <c r="H129" s="11">
        <v>25</v>
      </c>
      <c r="I129" s="11">
        <f t="shared" si="13"/>
        <v>0</v>
      </c>
      <c r="J129" s="11"/>
      <c r="K129" s="11"/>
      <c r="L129" s="11"/>
      <c r="M129" s="11"/>
      <c r="N129" s="11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</row>
    <row r="130" spans="3:52" x14ac:dyDescent="0.25">
      <c r="C130">
        <f t="shared" si="7"/>
        <v>0</v>
      </c>
      <c r="D130" s="10" t="s">
        <v>538</v>
      </c>
      <c r="E130" s="11" t="s">
        <v>161</v>
      </c>
      <c r="F130" s="67">
        <f t="shared" si="11"/>
        <v>0</v>
      </c>
      <c r="G130" s="11">
        <f t="shared" si="12"/>
        <v>0</v>
      </c>
      <c r="H130" s="11">
        <v>25</v>
      </c>
      <c r="I130" s="11">
        <f t="shared" si="13"/>
        <v>0</v>
      </c>
      <c r="J130" s="11"/>
      <c r="K130" s="11"/>
      <c r="L130" s="11"/>
      <c r="M130" s="11"/>
      <c r="N130" s="11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</row>
    <row r="131" spans="3:52" x14ac:dyDescent="0.25">
      <c r="C131">
        <f t="shared" si="7"/>
        <v>0</v>
      </c>
      <c r="D131" s="10" t="s">
        <v>539</v>
      </c>
      <c r="E131" s="11" t="s">
        <v>162</v>
      </c>
      <c r="F131" s="67">
        <f t="shared" si="11"/>
        <v>0</v>
      </c>
      <c r="G131" s="11">
        <f t="shared" si="12"/>
        <v>0</v>
      </c>
      <c r="H131" s="11">
        <v>25</v>
      </c>
      <c r="I131" s="11">
        <f t="shared" si="13"/>
        <v>0</v>
      </c>
      <c r="J131" s="11"/>
      <c r="K131" s="11"/>
      <c r="L131" s="11"/>
      <c r="M131" s="11"/>
      <c r="N131" s="1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</row>
    <row r="132" spans="3:52" x14ac:dyDescent="0.25">
      <c r="C132">
        <f t="shared" si="7"/>
        <v>0</v>
      </c>
      <c r="D132" s="10" t="s">
        <v>540</v>
      </c>
      <c r="E132" s="11" t="s">
        <v>163</v>
      </c>
      <c r="F132" s="67">
        <f t="shared" si="11"/>
        <v>0</v>
      </c>
      <c r="G132" s="11">
        <f t="shared" si="12"/>
        <v>0</v>
      </c>
      <c r="H132" s="11">
        <v>15</v>
      </c>
      <c r="I132" s="11">
        <f t="shared" si="13"/>
        <v>0</v>
      </c>
      <c r="J132" s="11"/>
      <c r="K132" s="11"/>
      <c r="L132" s="11"/>
      <c r="M132" s="11"/>
      <c r="N132" s="1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</row>
    <row r="133" spans="3:52" x14ac:dyDescent="0.25">
      <c r="C133">
        <f t="shared" si="7"/>
        <v>0</v>
      </c>
      <c r="D133" s="10" t="s">
        <v>541</v>
      </c>
      <c r="E133" s="11" t="s">
        <v>164</v>
      </c>
      <c r="F133" s="67">
        <f t="shared" si="11"/>
        <v>0</v>
      </c>
      <c r="G133" s="11">
        <f t="shared" si="12"/>
        <v>0</v>
      </c>
      <c r="H133" s="11">
        <v>15</v>
      </c>
      <c r="I133" s="11">
        <f t="shared" si="13"/>
        <v>0</v>
      </c>
      <c r="J133" s="11"/>
      <c r="K133" s="11"/>
      <c r="L133" s="11"/>
      <c r="M133" s="11"/>
      <c r="N133" s="11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</row>
    <row r="134" spans="3:52" x14ac:dyDescent="0.25">
      <c r="C134">
        <f t="shared" ref="C134:C194" si="14">I134/168</f>
        <v>0</v>
      </c>
      <c r="D134" s="10" t="s">
        <v>542</v>
      </c>
      <c r="E134" s="11" t="s">
        <v>165</v>
      </c>
      <c r="F134" s="67">
        <f t="shared" si="11"/>
        <v>0</v>
      </c>
      <c r="G134" s="11">
        <f t="shared" si="12"/>
        <v>0</v>
      </c>
      <c r="H134" s="11">
        <v>15</v>
      </c>
      <c r="I134" s="11">
        <f t="shared" si="13"/>
        <v>0</v>
      </c>
      <c r="J134" s="11"/>
      <c r="K134" s="11"/>
      <c r="L134" s="11"/>
      <c r="M134" s="11"/>
      <c r="N134" s="11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</row>
    <row r="135" spans="3:52" x14ac:dyDescent="0.25">
      <c r="C135">
        <f t="shared" si="14"/>
        <v>0</v>
      </c>
      <c r="D135" s="10" t="s">
        <v>543</v>
      </c>
      <c r="E135" s="11" t="s">
        <v>166</v>
      </c>
      <c r="F135" s="67">
        <f t="shared" si="11"/>
        <v>0</v>
      </c>
      <c r="G135" s="11">
        <f t="shared" si="12"/>
        <v>0</v>
      </c>
      <c r="H135" s="11">
        <v>15</v>
      </c>
      <c r="I135" s="11">
        <f t="shared" si="13"/>
        <v>0</v>
      </c>
      <c r="J135" s="11"/>
      <c r="K135" s="11"/>
      <c r="L135" s="11"/>
      <c r="M135" s="11"/>
      <c r="N135" s="11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</row>
    <row r="136" spans="3:52" x14ac:dyDescent="0.25">
      <c r="C136">
        <f t="shared" si="14"/>
        <v>0</v>
      </c>
      <c r="D136" s="12" t="s">
        <v>544</v>
      </c>
      <c r="E136" s="13" t="s">
        <v>167</v>
      </c>
      <c r="F136" s="68">
        <f>G136*$D$1</f>
        <v>0</v>
      </c>
      <c r="G136" s="13">
        <f>H136*I136</f>
        <v>0</v>
      </c>
      <c r="H136" s="13">
        <v>35</v>
      </c>
      <c r="I136" s="13">
        <f>SUM(O136:AX136)</f>
        <v>0</v>
      </c>
      <c r="J136" s="13"/>
      <c r="K136" s="13"/>
      <c r="L136" s="13"/>
      <c r="M136" s="13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3:52" x14ac:dyDescent="0.25">
      <c r="C137">
        <f t="shared" si="14"/>
        <v>0.40476190476190477</v>
      </c>
      <c r="D137" s="12" t="s">
        <v>545</v>
      </c>
      <c r="E137" s="13" t="s">
        <v>168</v>
      </c>
      <c r="F137" s="68">
        <f t="shared" ref="F137:F160" si="15">G137*$D$1</f>
        <v>11743.395999999999</v>
      </c>
      <c r="G137" s="13">
        <f t="shared" ref="G137:G145" si="16">H137*I137</f>
        <v>2380</v>
      </c>
      <c r="H137" s="13">
        <v>35</v>
      </c>
      <c r="I137" s="13">
        <f t="shared" ref="I137:I160" si="17">SUM(O137:AX137)</f>
        <v>68</v>
      </c>
      <c r="J137" s="13"/>
      <c r="K137" s="13"/>
      <c r="L137" s="13"/>
      <c r="M137" s="13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>
        <v>68</v>
      </c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3:52" x14ac:dyDescent="0.25">
      <c r="C138">
        <f t="shared" si="14"/>
        <v>0.20238095238095238</v>
      </c>
      <c r="D138" s="74" t="s">
        <v>546</v>
      </c>
      <c r="E138" s="13" t="s">
        <v>169</v>
      </c>
      <c r="F138" s="68">
        <f t="shared" si="15"/>
        <v>5871.6979999999994</v>
      </c>
      <c r="G138" s="13">
        <f t="shared" si="16"/>
        <v>1190</v>
      </c>
      <c r="H138" s="13">
        <v>35</v>
      </c>
      <c r="I138" s="13">
        <f t="shared" si="17"/>
        <v>34</v>
      </c>
      <c r="J138" s="13"/>
      <c r="K138" s="13"/>
      <c r="L138" s="13"/>
      <c r="M138" s="13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>
        <v>4</v>
      </c>
      <c r="AD138" s="12">
        <v>4</v>
      </c>
      <c r="AE138" s="12">
        <v>4</v>
      </c>
      <c r="AF138" s="12"/>
      <c r="AG138" s="12"/>
      <c r="AH138" s="12"/>
      <c r="AI138" s="12"/>
      <c r="AJ138" s="12"/>
      <c r="AK138" s="12"/>
      <c r="AL138" s="12"/>
      <c r="AM138" s="12"/>
      <c r="AN138" s="12">
        <v>4</v>
      </c>
      <c r="AO138" s="12">
        <v>4</v>
      </c>
      <c r="AP138" s="12"/>
      <c r="AQ138" s="12"/>
      <c r="AR138" s="12"/>
      <c r="AS138" s="12"/>
      <c r="AT138" s="12">
        <v>2</v>
      </c>
      <c r="AU138" s="12">
        <v>4</v>
      </c>
      <c r="AV138" s="12">
        <v>4</v>
      </c>
      <c r="AW138" s="12">
        <v>4</v>
      </c>
      <c r="AX138" s="12"/>
    </row>
    <row r="139" spans="3:52" x14ac:dyDescent="0.25">
      <c r="C139">
        <f t="shared" si="14"/>
        <v>0</v>
      </c>
      <c r="D139" s="12" t="s">
        <v>547</v>
      </c>
      <c r="E139" s="13" t="s">
        <v>170</v>
      </c>
      <c r="F139" s="68">
        <f t="shared" si="15"/>
        <v>0</v>
      </c>
      <c r="G139" s="13">
        <f t="shared" si="16"/>
        <v>0</v>
      </c>
      <c r="H139" s="13">
        <v>35</v>
      </c>
      <c r="I139" s="13">
        <f t="shared" si="17"/>
        <v>0</v>
      </c>
      <c r="J139" s="13"/>
      <c r="K139" s="13"/>
      <c r="L139" s="13"/>
      <c r="M139" s="13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3:52" x14ac:dyDescent="0.25">
      <c r="C140">
        <f t="shared" si="14"/>
        <v>0</v>
      </c>
      <c r="D140" s="74" t="s">
        <v>548</v>
      </c>
      <c r="E140" s="13" t="s">
        <v>171</v>
      </c>
      <c r="F140" s="68">
        <f t="shared" si="15"/>
        <v>0</v>
      </c>
      <c r="G140" s="13">
        <f t="shared" si="16"/>
        <v>0</v>
      </c>
      <c r="H140" s="13">
        <v>15</v>
      </c>
      <c r="I140" s="13">
        <f t="shared" si="17"/>
        <v>0</v>
      </c>
      <c r="J140" s="13"/>
      <c r="K140" s="13"/>
      <c r="L140" s="13"/>
      <c r="M140" s="13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3:52" x14ac:dyDescent="0.25">
      <c r="C141">
        <f t="shared" si="14"/>
        <v>0.8035714285714286</v>
      </c>
      <c r="D141" s="74" t="s">
        <v>549</v>
      </c>
      <c r="E141" s="13" t="s">
        <v>172</v>
      </c>
      <c r="F141" s="68">
        <f t="shared" si="15"/>
        <v>9991.7549999999992</v>
      </c>
      <c r="G141" s="13">
        <f t="shared" si="16"/>
        <v>2025</v>
      </c>
      <c r="H141" s="13">
        <v>15</v>
      </c>
      <c r="I141" s="13">
        <f t="shared" si="17"/>
        <v>135</v>
      </c>
      <c r="J141" s="13"/>
      <c r="K141" s="13"/>
      <c r="L141" s="13"/>
      <c r="M141" s="13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>
        <v>8</v>
      </c>
      <c r="AD141" s="12">
        <v>8</v>
      </c>
      <c r="AE141" s="12">
        <v>8</v>
      </c>
      <c r="AF141" s="12">
        <v>8</v>
      </c>
      <c r="AG141" s="12">
        <v>8</v>
      </c>
      <c r="AH141" s="12">
        <v>8</v>
      </c>
      <c r="AI141" s="12">
        <v>8</v>
      </c>
      <c r="AJ141" s="12">
        <v>8</v>
      </c>
      <c r="AK141" s="12">
        <v>7</v>
      </c>
      <c r="AL141" s="12"/>
      <c r="AM141" s="12"/>
      <c r="AN141" s="12"/>
      <c r="AO141" s="12"/>
      <c r="AP141" s="12">
        <v>8</v>
      </c>
      <c r="AQ141" s="12">
        <v>8</v>
      </c>
      <c r="AR141" s="12">
        <v>8</v>
      </c>
      <c r="AS141" s="12">
        <v>8</v>
      </c>
      <c r="AT141" s="12">
        <v>8</v>
      </c>
      <c r="AU141" s="12">
        <v>8</v>
      </c>
      <c r="AV141" s="12">
        <v>8</v>
      </c>
      <c r="AW141" s="12">
        <v>8</v>
      </c>
      <c r="AX141" s="12"/>
    </row>
    <row r="142" spans="3:52" x14ac:dyDescent="0.25">
      <c r="C142">
        <f t="shared" si="14"/>
        <v>0</v>
      </c>
      <c r="D142" s="12" t="s">
        <v>550</v>
      </c>
      <c r="E142" s="13" t="s">
        <v>173</v>
      </c>
      <c r="F142" s="68">
        <f t="shared" si="15"/>
        <v>0</v>
      </c>
      <c r="G142" s="13">
        <f t="shared" si="16"/>
        <v>0</v>
      </c>
      <c r="H142" s="13">
        <v>35</v>
      </c>
      <c r="I142" s="13">
        <f t="shared" si="17"/>
        <v>0</v>
      </c>
      <c r="J142" s="13"/>
      <c r="K142" s="13"/>
      <c r="L142" s="13"/>
      <c r="M142" s="13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3:52" x14ac:dyDescent="0.25">
      <c r="C143">
        <f t="shared" si="14"/>
        <v>1.6011904761904763</v>
      </c>
      <c r="D143" s="74" t="s">
        <v>551</v>
      </c>
      <c r="E143" s="13" t="s">
        <v>174</v>
      </c>
      <c r="F143" s="68">
        <f t="shared" si="15"/>
        <v>19909.496999999999</v>
      </c>
      <c r="G143" s="13">
        <f t="shared" si="16"/>
        <v>4035</v>
      </c>
      <c r="H143" s="13">
        <v>15</v>
      </c>
      <c r="I143" s="13">
        <f t="shared" si="17"/>
        <v>269</v>
      </c>
      <c r="J143" s="13"/>
      <c r="K143" s="13"/>
      <c r="L143" s="13"/>
      <c r="M143" s="13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>
        <v>4</v>
      </c>
      <c r="AD143" s="12">
        <v>4</v>
      </c>
      <c r="AE143" s="12">
        <v>4</v>
      </c>
      <c r="AF143" s="12">
        <v>4</v>
      </c>
      <c r="AG143" s="12">
        <v>4</v>
      </c>
      <c r="AH143" s="12">
        <v>4</v>
      </c>
      <c r="AI143" s="12">
        <v>4</v>
      </c>
      <c r="AJ143" s="12">
        <v>4</v>
      </c>
      <c r="AK143" s="12">
        <v>4</v>
      </c>
      <c r="AL143" s="12">
        <v>4</v>
      </c>
      <c r="AM143" s="12">
        <v>4</v>
      </c>
      <c r="AN143" s="12">
        <v>4</v>
      </c>
      <c r="AO143" s="12">
        <v>4</v>
      </c>
      <c r="AP143" s="12">
        <v>4</v>
      </c>
      <c r="AQ143" s="12">
        <v>4</v>
      </c>
      <c r="AR143" s="12">
        <v>4</v>
      </c>
      <c r="AS143" s="12">
        <v>5</v>
      </c>
      <c r="AT143" s="12">
        <v>40</v>
      </c>
      <c r="AU143" s="12">
        <v>40</v>
      </c>
      <c r="AV143" s="12">
        <v>40</v>
      </c>
      <c r="AW143" s="12">
        <v>40</v>
      </c>
      <c r="AX143" s="12">
        <v>40</v>
      </c>
      <c r="AY143" s="140"/>
      <c r="AZ143" s="140"/>
    </row>
    <row r="144" spans="3:52" x14ac:dyDescent="0.25">
      <c r="C144">
        <f t="shared" si="14"/>
        <v>0</v>
      </c>
      <c r="D144" s="12" t="s">
        <v>552</v>
      </c>
      <c r="E144" s="13" t="s">
        <v>175</v>
      </c>
      <c r="F144" s="68">
        <f t="shared" si="15"/>
        <v>0</v>
      </c>
      <c r="G144" s="13">
        <f t="shared" si="16"/>
        <v>0</v>
      </c>
      <c r="H144" s="13">
        <v>35</v>
      </c>
      <c r="I144" s="13">
        <f t="shared" si="17"/>
        <v>0</v>
      </c>
      <c r="J144" s="13"/>
      <c r="K144" s="13"/>
      <c r="L144" s="13"/>
      <c r="M144" s="13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3:50" x14ac:dyDescent="0.25">
      <c r="C145">
        <f t="shared" si="14"/>
        <v>0</v>
      </c>
      <c r="D145" s="12" t="s">
        <v>553</v>
      </c>
      <c r="E145" s="13" t="s">
        <v>176</v>
      </c>
      <c r="F145" s="68">
        <f t="shared" si="15"/>
        <v>0</v>
      </c>
      <c r="G145" s="13">
        <f t="shared" si="16"/>
        <v>0</v>
      </c>
      <c r="H145" s="13">
        <v>15</v>
      </c>
      <c r="I145" s="13">
        <f t="shared" si="17"/>
        <v>0</v>
      </c>
      <c r="J145" s="13"/>
      <c r="K145" s="13"/>
      <c r="L145" s="13"/>
      <c r="M145" s="13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3:50" x14ac:dyDescent="0.25">
      <c r="C146">
        <f t="shared" si="14"/>
        <v>0</v>
      </c>
      <c r="D146" s="12" t="s">
        <v>554</v>
      </c>
      <c r="E146" s="13" t="s">
        <v>177</v>
      </c>
      <c r="F146" s="68">
        <f t="shared" si="15"/>
        <v>0</v>
      </c>
      <c r="G146" s="13">
        <f t="shared" ref="G146:G160" si="18">H146*I146</f>
        <v>0</v>
      </c>
      <c r="H146" s="13">
        <v>25</v>
      </c>
      <c r="I146" s="13">
        <f t="shared" si="17"/>
        <v>0</v>
      </c>
      <c r="J146" s="13"/>
      <c r="K146" s="13"/>
      <c r="L146" s="13"/>
      <c r="M146" s="13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3:50" x14ac:dyDescent="0.25">
      <c r="C147">
        <f t="shared" si="14"/>
        <v>0</v>
      </c>
      <c r="D147" s="12" t="s">
        <v>555</v>
      </c>
      <c r="E147" s="13" t="s">
        <v>178</v>
      </c>
      <c r="F147" s="68">
        <f t="shared" si="15"/>
        <v>0</v>
      </c>
      <c r="G147" s="13">
        <f t="shared" si="18"/>
        <v>0</v>
      </c>
      <c r="H147" s="13">
        <v>35</v>
      </c>
      <c r="I147" s="13">
        <f t="shared" si="17"/>
        <v>0</v>
      </c>
      <c r="J147" s="13"/>
      <c r="K147" s="13"/>
      <c r="L147" s="13"/>
      <c r="M147" s="13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3:50" x14ac:dyDescent="0.25">
      <c r="C148">
        <f t="shared" si="14"/>
        <v>0</v>
      </c>
      <c r="D148" s="12" t="s">
        <v>556</v>
      </c>
      <c r="E148" s="13" t="s">
        <v>179</v>
      </c>
      <c r="F148" s="68">
        <f t="shared" si="15"/>
        <v>0</v>
      </c>
      <c r="G148" s="13">
        <f t="shared" si="18"/>
        <v>0</v>
      </c>
      <c r="H148" s="13">
        <v>35</v>
      </c>
      <c r="I148" s="13">
        <f t="shared" si="17"/>
        <v>0</v>
      </c>
      <c r="J148" s="13"/>
      <c r="K148" s="13"/>
      <c r="L148" s="13"/>
      <c r="M148" s="13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3:50" x14ac:dyDescent="0.25">
      <c r="C149">
        <f t="shared" si="14"/>
        <v>0</v>
      </c>
      <c r="D149" s="12" t="s">
        <v>557</v>
      </c>
      <c r="E149" s="13" t="s">
        <v>180</v>
      </c>
      <c r="F149" s="68">
        <f t="shared" si="15"/>
        <v>0</v>
      </c>
      <c r="G149" s="13">
        <f t="shared" si="18"/>
        <v>0</v>
      </c>
      <c r="H149" s="13">
        <v>25</v>
      </c>
      <c r="I149" s="13">
        <f t="shared" si="17"/>
        <v>0</v>
      </c>
      <c r="J149" s="13"/>
      <c r="K149" s="13"/>
      <c r="L149" s="13"/>
      <c r="M149" s="13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3:50" x14ac:dyDescent="0.25">
      <c r="C150">
        <f t="shared" si="14"/>
        <v>0</v>
      </c>
      <c r="D150" s="12" t="s">
        <v>558</v>
      </c>
      <c r="E150" s="13" t="s">
        <v>181</v>
      </c>
      <c r="F150" s="68">
        <f t="shared" si="15"/>
        <v>0</v>
      </c>
      <c r="G150" s="13">
        <f t="shared" si="18"/>
        <v>0</v>
      </c>
      <c r="H150" s="13">
        <v>25</v>
      </c>
      <c r="I150" s="13">
        <f t="shared" si="17"/>
        <v>0</v>
      </c>
      <c r="J150" s="13"/>
      <c r="K150" s="13"/>
      <c r="L150" s="13"/>
      <c r="M150" s="13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3:50" x14ac:dyDescent="0.25">
      <c r="C151">
        <f t="shared" si="14"/>
        <v>0</v>
      </c>
      <c r="D151" s="12" t="s">
        <v>559</v>
      </c>
      <c r="E151" s="13" t="s">
        <v>182</v>
      </c>
      <c r="F151" s="68">
        <f t="shared" si="15"/>
        <v>0</v>
      </c>
      <c r="G151" s="13">
        <f t="shared" si="18"/>
        <v>0</v>
      </c>
      <c r="H151" s="13">
        <v>25</v>
      </c>
      <c r="I151" s="13">
        <f t="shared" si="17"/>
        <v>0</v>
      </c>
      <c r="J151" s="13"/>
      <c r="K151" s="13"/>
      <c r="L151" s="13"/>
      <c r="M151" s="13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</row>
    <row r="152" spans="3:50" x14ac:dyDescent="0.25">
      <c r="C152">
        <f t="shared" si="14"/>
        <v>0</v>
      </c>
      <c r="D152" s="12" t="s">
        <v>560</v>
      </c>
      <c r="E152" s="13" t="s">
        <v>183</v>
      </c>
      <c r="F152" s="68">
        <f t="shared" si="15"/>
        <v>0</v>
      </c>
      <c r="G152" s="13">
        <f t="shared" si="18"/>
        <v>0</v>
      </c>
      <c r="H152" s="13">
        <v>25</v>
      </c>
      <c r="I152" s="13">
        <f t="shared" si="17"/>
        <v>0</v>
      </c>
      <c r="J152" s="13"/>
      <c r="K152" s="13"/>
      <c r="L152" s="13"/>
      <c r="M152" s="13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3:50" x14ac:dyDescent="0.25">
      <c r="C153">
        <f t="shared" si="14"/>
        <v>1</v>
      </c>
      <c r="D153" s="74" t="s">
        <v>561</v>
      </c>
      <c r="E153" s="13" t="s">
        <v>184</v>
      </c>
      <c r="F153" s="68">
        <f t="shared" si="15"/>
        <v>12434.183999999999</v>
      </c>
      <c r="G153" s="13">
        <f t="shared" si="18"/>
        <v>2520</v>
      </c>
      <c r="H153" s="13">
        <v>15</v>
      </c>
      <c r="I153" s="13">
        <f t="shared" si="17"/>
        <v>168</v>
      </c>
      <c r="J153" s="13"/>
      <c r="K153" s="13"/>
      <c r="L153" s="13"/>
      <c r="M153" s="13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>
        <v>8</v>
      </c>
      <c r="AD153" s="12">
        <v>8</v>
      </c>
      <c r="AE153" s="12">
        <v>8</v>
      </c>
      <c r="AF153" s="12">
        <v>8</v>
      </c>
      <c r="AG153" s="12">
        <v>8</v>
      </c>
      <c r="AH153" s="12">
        <v>8</v>
      </c>
      <c r="AI153" s="12">
        <v>8</v>
      </c>
      <c r="AJ153" s="12">
        <v>8</v>
      </c>
      <c r="AK153" s="12">
        <v>8</v>
      </c>
      <c r="AL153" s="12">
        <v>8</v>
      </c>
      <c r="AM153" s="12">
        <v>8</v>
      </c>
      <c r="AN153" s="12">
        <v>8</v>
      </c>
      <c r="AO153" s="12">
        <v>8</v>
      </c>
      <c r="AP153" s="12">
        <v>8</v>
      </c>
      <c r="AQ153" s="12">
        <v>8</v>
      </c>
      <c r="AR153" s="12">
        <v>8</v>
      </c>
      <c r="AS153" s="12">
        <v>8</v>
      </c>
      <c r="AT153" s="12">
        <v>8</v>
      </c>
      <c r="AU153" s="12">
        <v>8</v>
      </c>
      <c r="AV153" s="12">
        <v>8</v>
      </c>
      <c r="AW153" s="12">
        <v>8</v>
      </c>
      <c r="AX153" s="12"/>
    </row>
    <row r="154" spans="3:50" x14ac:dyDescent="0.25">
      <c r="C154">
        <f t="shared" si="14"/>
        <v>0</v>
      </c>
      <c r="D154" s="12" t="s">
        <v>562</v>
      </c>
      <c r="E154" s="13" t="s">
        <v>185</v>
      </c>
      <c r="F154" s="68">
        <f t="shared" si="15"/>
        <v>0</v>
      </c>
      <c r="G154" s="13">
        <f t="shared" si="18"/>
        <v>0</v>
      </c>
      <c r="H154" s="13">
        <v>35</v>
      </c>
      <c r="I154" s="13">
        <f t="shared" si="17"/>
        <v>0</v>
      </c>
      <c r="J154" s="13"/>
      <c r="K154" s="13"/>
      <c r="L154" s="13"/>
      <c r="M154" s="13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3:50" x14ac:dyDescent="0.25">
      <c r="C155">
        <f t="shared" si="14"/>
        <v>0</v>
      </c>
      <c r="D155" s="12" t="s">
        <v>563</v>
      </c>
      <c r="E155" s="13" t="s">
        <v>186</v>
      </c>
      <c r="F155" s="68">
        <f t="shared" si="15"/>
        <v>0</v>
      </c>
      <c r="G155" s="13">
        <f t="shared" si="18"/>
        <v>0</v>
      </c>
      <c r="H155" s="13">
        <v>25</v>
      </c>
      <c r="I155" s="13">
        <f t="shared" si="17"/>
        <v>0</v>
      </c>
      <c r="J155" s="13"/>
      <c r="K155" s="13"/>
      <c r="L155" s="13"/>
      <c r="M155" s="13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3:50" x14ac:dyDescent="0.25">
      <c r="C156">
        <f t="shared" si="14"/>
        <v>0</v>
      </c>
      <c r="D156" s="12" t="s">
        <v>564</v>
      </c>
      <c r="E156" s="13" t="s">
        <v>187</v>
      </c>
      <c r="F156" s="68">
        <f t="shared" si="15"/>
        <v>0</v>
      </c>
      <c r="G156" s="13">
        <f t="shared" si="18"/>
        <v>0</v>
      </c>
      <c r="H156" s="13">
        <v>15</v>
      </c>
      <c r="I156" s="13">
        <f t="shared" si="17"/>
        <v>0</v>
      </c>
      <c r="J156" s="13"/>
      <c r="K156" s="13"/>
      <c r="L156" s="13"/>
      <c r="M156" s="13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3:50" x14ac:dyDescent="0.25">
      <c r="C157">
        <f t="shared" si="14"/>
        <v>0</v>
      </c>
      <c r="D157" s="12" t="s">
        <v>565</v>
      </c>
      <c r="E157" s="13" t="s">
        <v>188</v>
      </c>
      <c r="F157" s="68">
        <f t="shared" si="15"/>
        <v>0</v>
      </c>
      <c r="G157" s="13">
        <f t="shared" si="18"/>
        <v>0</v>
      </c>
      <c r="H157" s="13">
        <v>15</v>
      </c>
      <c r="I157" s="13">
        <f t="shared" si="17"/>
        <v>0</v>
      </c>
      <c r="J157" s="13"/>
      <c r="K157" s="13"/>
      <c r="L157" s="13"/>
      <c r="M157" s="13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3:50" x14ac:dyDescent="0.25">
      <c r="C158">
        <f t="shared" si="14"/>
        <v>0</v>
      </c>
      <c r="D158" s="12" t="s">
        <v>566</v>
      </c>
      <c r="E158" s="13" t="s">
        <v>189</v>
      </c>
      <c r="F158" s="68">
        <f t="shared" si="15"/>
        <v>0</v>
      </c>
      <c r="G158" s="13">
        <f t="shared" si="18"/>
        <v>0</v>
      </c>
      <c r="H158" s="13">
        <v>15</v>
      </c>
      <c r="I158" s="13">
        <f t="shared" si="17"/>
        <v>0</v>
      </c>
      <c r="J158" s="13"/>
      <c r="K158" s="13"/>
      <c r="L158" s="13"/>
      <c r="M158" s="13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3:50" x14ac:dyDescent="0.25">
      <c r="C159">
        <f t="shared" si="14"/>
        <v>0</v>
      </c>
      <c r="D159" s="12" t="s">
        <v>567</v>
      </c>
      <c r="E159" s="13" t="s">
        <v>190</v>
      </c>
      <c r="F159" s="68">
        <f t="shared" si="15"/>
        <v>0</v>
      </c>
      <c r="G159" s="13">
        <f t="shared" si="18"/>
        <v>0</v>
      </c>
      <c r="H159" s="13">
        <v>15</v>
      </c>
      <c r="I159" s="13">
        <f t="shared" si="17"/>
        <v>0</v>
      </c>
      <c r="J159" s="13"/>
      <c r="K159" s="13"/>
      <c r="L159" s="13"/>
      <c r="M159" s="13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3:50" x14ac:dyDescent="0.25">
      <c r="C160">
        <f t="shared" si="14"/>
        <v>0</v>
      </c>
      <c r="D160" s="12" t="s">
        <v>568</v>
      </c>
      <c r="E160" s="13" t="s">
        <v>191</v>
      </c>
      <c r="F160" s="68">
        <f t="shared" si="15"/>
        <v>0</v>
      </c>
      <c r="G160" s="13">
        <f t="shared" si="18"/>
        <v>0</v>
      </c>
      <c r="H160" s="13">
        <v>15</v>
      </c>
      <c r="I160" s="13">
        <f t="shared" si="17"/>
        <v>0</v>
      </c>
      <c r="J160" s="13"/>
      <c r="K160" s="13"/>
      <c r="L160" s="13"/>
      <c r="M160" s="13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3:50" x14ac:dyDescent="0.25">
      <c r="C161">
        <f t="shared" si="14"/>
        <v>0</v>
      </c>
      <c r="D161" s="14" t="s">
        <v>569</v>
      </c>
      <c r="E161" s="15" t="s">
        <v>192</v>
      </c>
      <c r="F161" s="69"/>
      <c r="G161" s="15">
        <f t="shared" ref="G161:G194" si="19">H161*I161</f>
        <v>0</v>
      </c>
      <c r="H161" s="15"/>
      <c r="I161" s="15"/>
      <c r="J161" s="15"/>
      <c r="K161" s="15"/>
      <c r="L161" s="15"/>
      <c r="M161" s="15"/>
      <c r="N161" s="1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3:50" x14ac:dyDescent="0.25">
      <c r="C162">
        <f t="shared" si="14"/>
        <v>0</v>
      </c>
      <c r="D162" s="14" t="s">
        <v>570</v>
      </c>
      <c r="E162" s="15" t="s">
        <v>193</v>
      </c>
      <c r="F162" s="69"/>
      <c r="G162" s="15">
        <f t="shared" si="19"/>
        <v>0</v>
      </c>
      <c r="H162" s="15"/>
      <c r="I162" s="15"/>
      <c r="J162" s="15"/>
      <c r="K162" s="15"/>
      <c r="L162" s="15"/>
      <c r="M162" s="15"/>
      <c r="N162" s="1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3:50" x14ac:dyDescent="0.25">
      <c r="C163">
        <f t="shared" si="14"/>
        <v>0</v>
      </c>
      <c r="D163" s="14" t="s">
        <v>571</v>
      </c>
      <c r="E163" s="15" t="s">
        <v>194</v>
      </c>
      <c r="F163" s="69"/>
      <c r="G163" s="15">
        <f t="shared" si="19"/>
        <v>0</v>
      </c>
      <c r="H163" s="15"/>
      <c r="I163" s="15"/>
      <c r="J163" s="15"/>
      <c r="K163" s="15"/>
      <c r="L163" s="15"/>
      <c r="M163" s="15"/>
      <c r="N163" s="1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3:50" x14ac:dyDescent="0.25">
      <c r="C164">
        <f t="shared" si="14"/>
        <v>0</v>
      </c>
      <c r="D164" s="14" t="s">
        <v>572</v>
      </c>
      <c r="E164" s="15" t="s">
        <v>195</v>
      </c>
      <c r="F164" s="69"/>
      <c r="G164" s="15">
        <f t="shared" si="19"/>
        <v>0</v>
      </c>
      <c r="H164" s="15"/>
      <c r="I164" s="15"/>
      <c r="J164" s="15"/>
      <c r="K164" s="15"/>
      <c r="L164" s="15"/>
      <c r="M164" s="15"/>
      <c r="N164" s="1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3:50" x14ac:dyDescent="0.25">
      <c r="C165">
        <f t="shared" si="14"/>
        <v>0</v>
      </c>
      <c r="D165" s="14" t="s">
        <v>573</v>
      </c>
      <c r="E165" s="15" t="s">
        <v>196</v>
      </c>
      <c r="F165" s="69"/>
      <c r="G165" s="15">
        <f t="shared" si="19"/>
        <v>0</v>
      </c>
      <c r="H165" s="15"/>
      <c r="I165" s="15"/>
      <c r="J165" s="15"/>
      <c r="K165" s="15"/>
      <c r="L165" s="15"/>
      <c r="M165" s="15"/>
      <c r="N165" s="1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3:50" x14ac:dyDescent="0.25">
      <c r="C166">
        <f t="shared" si="14"/>
        <v>0</v>
      </c>
      <c r="D166" s="14" t="s">
        <v>574</v>
      </c>
      <c r="E166" s="15" t="s">
        <v>197</v>
      </c>
      <c r="F166" s="69"/>
      <c r="G166" s="15">
        <f t="shared" si="19"/>
        <v>0</v>
      </c>
      <c r="H166" s="15"/>
      <c r="I166" s="15"/>
      <c r="J166" s="15"/>
      <c r="K166" s="15"/>
      <c r="L166" s="15"/>
      <c r="M166" s="15"/>
      <c r="N166" s="1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3:50" x14ac:dyDescent="0.25">
      <c r="C167">
        <f t="shared" si="14"/>
        <v>0</v>
      </c>
      <c r="D167" s="14" t="s">
        <v>575</v>
      </c>
      <c r="E167" s="15" t="s">
        <v>198</v>
      </c>
      <c r="F167" s="69"/>
      <c r="G167" s="15">
        <f t="shared" si="19"/>
        <v>0</v>
      </c>
      <c r="H167" s="15"/>
      <c r="I167" s="15"/>
      <c r="J167" s="15"/>
      <c r="K167" s="15"/>
      <c r="L167" s="15"/>
      <c r="M167" s="15"/>
      <c r="N167" s="1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3:50" x14ac:dyDescent="0.25">
      <c r="C168">
        <f t="shared" si="14"/>
        <v>0</v>
      </c>
      <c r="D168" s="14" t="s">
        <v>576</v>
      </c>
      <c r="E168" s="15" t="s">
        <v>199</v>
      </c>
      <c r="F168" s="69"/>
      <c r="G168" s="15">
        <f t="shared" si="19"/>
        <v>0</v>
      </c>
      <c r="H168" s="15"/>
      <c r="I168" s="15"/>
      <c r="J168" s="15"/>
      <c r="K168" s="15"/>
      <c r="L168" s="15"/>
      <c r="M168" s="15"/>
      <c r="N168" s="1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3:50" x14ac:dyDescent="0.25">
      <c r="C169">
        <f t="shared" si="14"/>
        <v>0</v>
      </c>
      <c r="D169" s="14" t="s">
        <v>577</v>
      </c>
      <c r="E169" s="15" t="s">
        <v>200</v>
      </c>
      <c r="F169" s="69"/>
      <c r="G169" s="15">
        <f t="shared" si="19"/>
        <v>0</v>
      </c>
      <c r="H169" s="15"/>
      <c r="I169" s="15"/>
      <c r="J169" s="15"/>
      <c r="K169" s="15"/>
      <c r="L169" s="15"/>
      <c r="M169" s="15"/>
      <c r="N169" s="1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3:50" x14ac:dyDescent="0.25">
      <c r="C170">
        <f t="shared" si="14"/>
        <v>0</v>
      </c>
      <c r="D170" s="4" t="s">
        <v>578</v>
      </c>
      <c r="E170" s="5" t="s">
        <v>201</v>
      </c>
      <c r="F170" s="64"/>
      <c r="G170" s="5">
        <f t="shared" si="19"/>
        <v>0</v>
      </c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3:50" x14ac:dyDescent="0.25">
      <c r="C171">
        <f t="shared" si="14"/>
        <v>0</v>
      </c>
      <c r="D171" s="4" t="s">
        <v>579</v>
      </c>
      <c r="E171" s="5" t="s">
        <v>202</v>
      </c>
      <c r="F171" s="64"/>
      <c r="G171" s="5">
        <f t="shared" si="19"/>
        <v>0</v>
      </c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3:50" x14ac:dyDescent="0.25">
      <c r="C172">
        <f t="shared" si="14"/>
        <v>0</v>
      </c>
      <c r="D172" s="4" t="s">
        <v>580</v>
      </c>
      <c r="E172" s="5" t="s">
        <v>203</v>
      </c>
      <c r="F172" s="64"/>
      <c r="G172" s="5">
        <f t="shared" si="19"/>
        <v>0</v>
      </c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3:50" x14ac:dyDescent="0.25">
      <c r="C173">
        <f t="shared" si="14"/>
        <v>0</v>
      </c>
      <c r="D173" s="4" t="s">
        <v>581</v>
      </c>
      <c r="E173" s="5" t="s">
        <v>204</v>
      </c>
      <c r="F173" s="64"/>
      <c r="G173" s="5">
        <f t="shared" si="19"/>
        <v>0</v>
      </c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3:50" x14ac:dyDescent="0.25">
      <c r="C174">
        <f t="shared" si="14"/>
        <v>0</v>
      </c>
      <c r="D174" s="4" t="s">
        <v>582</v>
      </c>
      <c r="E174" s="5" t="s">
        <v>205</v>
      </c>
      <c r="F174" s="64"/>
      <c r="G174" s="5">
        <f t="shared" si="19"/>
        <v>0</v>
      </c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3:50" x14ac:dyDescent="0.25">
      <c r="C175">
        <f t="shared" si="14"/>
        <v>0</v>
      </c>
      <c r="D175" s="4" t="s">
        <v>583</v>
      </c>
      <c r="E175" s="5" t="s">
        <v>206</v>
      </c>
      <c r="F175" s="64"/>
      <c r="G175" s="5">
        <f t="shared" si="19"/>
        <v>0</v>
      </c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3:50" x14ac:dyDescent="0.25">
      <c r="C176">
        <f t="shared" si="14"/>
        <v>0</v>
      </c>
      <c r="D176" s="4" t="s">
        <v>584</v>
      </c>
      <c r="E176" s="5" t="s">
        <v>207</v>
      </c>
      <c r="F176" s="64"/>
      <c r="G176" s="5">
        <f t="shared" si="19"/>
        <v>0</v>
      </c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3:50" x14ac:dyDescent="0.25">
      <c r="C177">
        <f t="shared" si="14"/>
        <v>0</v>
      </c>
      <c r="D177" s="4" t="s">
        <v>585</v>
      </c>
      <c r="E177" s="5" t="s">
        <v>208</v>
      </c>
      <c r="F177" s="64"/>
      <c r="G177" s="5">
        <f t="shared" si="19"/>
        <v>0</v>
      </c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3:50" x14ac:dyDescent="0.25">
      <c r="C178">
        <f t="shared" si="14"/>
        <v>0</v>
      </c>
      <c r="D178" s="4" t="s">
        <v>586</v>
      </c>
      <c r="E178" s="5" t="s">
        <v>209</v>
      </c>
      <c r="F178" s="64"/>
      <c r="G178" s="5">
        <f t="shared" si="19"/>
        <v>0</v>
      </c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3:50" x14ac:dyDescent="0.25">
      <c r="C179">
        <f t="shared" si="14"/>
        <v>0</v>
      </c>
      <c r="D179" s="12" t="s">
        <v>587</v>
      </c>
      <c r="E179" s="13" t="s">
        <v>210</v>
      </c>
      <c r="F179" s="68"/>
      <c r="G179" s="13">
        <f t="shared" si="19"/>
        <v>0</v>
      </c>
      <c r="H179" s="13"/>
      <c r="I179" s="13"/>
      <c r="J179" s="13"/>
      <c r="K179" s="13"/>
      <c r="L179" s="13"/>
      <c r="M179" s="13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3:50" x14ac:dyDescent="0.25">
      <c r="C180">
        <f t="shared" si="14"/>
        <v>0</v>
      </c>
      <c r="D180" s="12" t="s">
        <v>588</v>
      </c>
      <c r="E180" s="13" t="s">
        <v>211</v>
      </c>
      <c r="F180" s="68"/>
      <c r="G180" s="13">
        <f t="shared" si="19"/>
        <v>0</v>
      </c>
      <c r="H180" s="13"/>
      <c r="I180" s="13"/>
      <c r="J180" s="13"/>
      <c r="K180" s="13"/>
      <c r="L180" s="13"/>
      <c r="M180" s="13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3:50" x14ac:dyDescent="0.25">
      <c r="C181">
        <f t="shared" si="14"/>
        <v>0</v>
      </c>
      <c r="D181" s="10" t="s">
        <v>589</v>
      </c>
      <c r="E181" s="11" t="s">
        <v>212</v>
      </c>
      <c r="F181" s="67"/>
      <c r="G181" s="11">
        <f t="shared" si="19"/>
        <v>0</v>
      </c>
      <c r="H181" s="11"/>
      <c r="I181" s="11"/>
      <c r="J181" s="11"/>
      <c r="K181" s="11"/>
      <c r="L181" s="11"/>
      <c r="M181" s="11"/>
      <c r="N181" s="1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</row>
    <row r="182" spans="3:50" x14ac:dyDescent="0.25">
      <c r="C182">
        <f t="shared" si="14"/>
        <v>0</v>
      </c>
      <c r="D182" s="10" t="s">
        <v>590</v>
      </c>
      <c r="E182" s="11" t="s">
        <v>213</v>
      </c>
      <c r="F182" s="67"/>
      <c r="G182" s="11">
        <f t="shared" si="19"/>
        <v>0</v>
      </c>
      <c r="H182" s="11"/>
      <c r="I182" s="11"/>
      <c r="J182" s="11"/>
      <c r="K182" s="11"/>
      <c r="L182" s="11"/>
      <c r="M182" s="11"/>
      <c r="N182" s="1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</row>
    <row r="183" spans="3:50" x14ac:dyDescent="0.25">
      <c r="C183">
        <f t="shared" si="14"/>
        <v>0</v>
      </c>
      <c r="D183" s="6" t="s">
        <v>618</v>
      </c>
      <c r="E183" s="7" t="s">
        <v>214</v>
      </c>
      <c r="F183" s="65"/>
      <c r="G183" s="7">
        <f t="shared" si="19"/>
        <v>0</v>
      </c>
      <c r="H183" s="7"/>
      <c r="I183" s="7"/>
      <c r="J183" s="7"/>
      <c r="K183" s="7"/>
      <c r="L183" s="7"/>
      <c r="M183" s="7"/>
      <c r="N183" s="7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3:50" x14ac:dyDescent="0.25">
      <c r="C184">
        <f t="shared" si="14"/>
        <v>0</v>
      </c>
      <c r="D184" s="6" t="s">
        <v>592</v>
      </c>
      <c r="E184" s="7" t="s">
        <v>215</v>
      </c>
      <c r="F184" s="65"/>
      <c r="G184" s="7">
        <f t="shared" si="19"/>
        <v>0</v>
      </c>
      <c r="H184" s="7"/>
      <c r="I184" s="7"/>
      <c r="J184" s="7"/>
      <c r="K184" s="7"/>
      <c r="L184" s="7"/>
      <c r="M184" s="7"/>
      <c r="N184" s="7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3:50" x14ac:dyDescent="0.25">
      <c r="C185">
        <f t="shared" si="14"/>
        <v>0</v>
      </c>
      <c r="D185" s="6" t="s">
        <v>593</v>
      </c>
      <c r="E185" s="7" t="s">
        <v>216</v>
      </c>
      <c r="F185" s="65"/>
      <c r="G185" s="7">
        <f t="shared" si="19"/>
        <v>0</v>
      </c>
      <c r="H185" s="7"/>
      <c r="I185" s="7"/>
      <c r="J185" s="7"/>
      <c r="K185" s="7"/>
      <c r="L185" s="7"/>
      <c r="M185" s="7"/>
      <c r="N185" s="7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3:50" x14ac:dyDescent="0.25">
      <c r="C186">
        <f t="shared" si="14"/>
        <v>0</v>
      </c>
      <c r="D186" s="16" t="s">
        <v>594</v>
      </c>
      <c r="E186" s="17" t="s">
        <v>217</v>
      </c>
      <c r="F186" s="70">
        <f t="shared" ref="F186:F194" si="20">G186*$D$1</f>
        <v>0</v>
      </c>
      <c r="G186" s="17">
        <f t="shared" si="19"/>
        <v>0</v>
      </c>
      <c r="H186" s="17">
        <v>50</v>
      </c>
      <c r="I186" s="17">
        <f>SUM(O186:AX186)</f>
        <v>0</v>
      </c>
      <c r="J186" s="17"/>
      <c r="K186" s="17"/>
      <c r="L186" s="17"/>
      <c r="M186" s="17"/>
      <c r="N186" s="17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3:50" x14ac:dyDescent="0.25">
      <c r="C187">
        <f t="shared" si="14"/>
        <v>30.071428571428573</v>
      </c>
      <c r="D187" s="16" t="s">
        <v>595</v>
      </c>
      <c r="E187" s="17" t="s">
        <v>218</v>
      </c>
      <c r="F187" s="70">
        <f t="shared" si="20"/>
        <v>623189.46</v>
      </c>
      <c r="G187" s="17">
        <f t="shared" si="19"/>
        <v>126300</v>
      </c>
      <c r="H187" s="17">
        <v>25</v>
      </c>
      <c r="I187" s="17">
        <f t="shared" ref="I187:I193" si="21">SUM(O187:AX187)</f>
        <v>5052</v>
      </c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>
        <v>168</v>
      </c>
      <c r="U187" s="16">
        <v>168</v>
      </c>
      <c r="V187" s="16">
        <v>168</v>
      </c>
      <c r="W187" s="16">
        <v>168</v>
      </c>
      <c r="X187" s="16">
        <v>168</v>
      </c>
      <c r="Y187" s="16">
        <v>168</v>
      </c>
      <c r="Z187" s="16">
        <v>168</v>
      </c>
      <c r="AA187" s="16">
        <v>168</v>
      </c>
      <c r="AB187" s="16">
        <v>168</v>
      </c>
      <c r="AC187" s="16">
        <v>168</v>
      </c>
      <c r="AD187" s="16">
        <v>168</v>
      </c>
      <c r="AE187" s="16">
        <v>168</v>
      </c>
      <c r="AF187" s="16">
        <v>168</v>
      </c>
      <c r="AG187" s="16">
        <v>168</v>
      </c>
      <c r="AH187" s="16">
        <v>168</v>
      </c>
      <c r="AI187" s="16">
        <v>168</v>
      </c>
      <c r="AJ187" s="16">
        <v>168</v>
      </c>
      <c r="AK187" s="16">
        <v>168</v>
      </c>
      <c r="AL187" s="16">
        <v>168</v>
      </c>
      <c r="AM187" s="16">
        <v>168</v>
      </c>
      <c r="AN187" s="16">
        <v>168</v>
      </c>
      <c r="AO187" s="16">
        <v>168</v>
      </c>
      <c r="AP187" s="16">
        <v>168</v>
      </c>
      <c r="AQ187" s="16">
        <v>168</v>
      </c>
      <c r="AR187" s="16">
        <v>12</v>
      </c>
      <c r="AS187" s="16">
        <v>168</v>
      </c>
      <c r="AT187" s="16">
        <v>168</v>
      </c>
      <c r="AU187" s="16">
        <v>168</v>
      </c>
      <c r="AV187" s="16">
        <v>168</v>
      </c>
      <c r="AW187" s="16">
        <v>168</v>
      </c>
      <c r="AX187" s="16">
        <v>168</v>
      </c>
    </row>
    <row r="188" spans="3:50" x14ac:dyDescent="0.25">
      <c r="C188">
        <f t="shared" si="14"/>
        <v>32</v>
      </c>
      <c r="D188" s="16" t="s">
        <v>596</v>
      </c>
      <c r="E188" s="17" t="s">
        <v>219</v>
      </c>
      <c r="F188" s="70">
        <f t="shared" si="20"/>
        <v>663156.47999999998</v>
      </c>
      <c r="G188" s="17">
        <f t="shared" si="19"/>
        <v>134400</v>
      </c>
      <c r="H188" s="17">
        <v>25</v>
      </c>
      <c r="I188" s="17">
        <f t="shared" si="21"/>
        <v>5376</v>
      </c>
      <c r="J188" s="17"/>
      <c r="K188" s="17"/>
      <c r="L188" s="17"/>
      <c r="M188" s="17"/>
      <c r="N188" s="17"/>
      <c r="O188" s="16"/>
      <c r="P188" s="16"/>
      <c r="Q188" s="16"/>
      <c r="R188" s="16"/>
      <c r="S188" s="16">
        <v>168</v>
      </c>
      <c r="T188" s="16">
        <v>168</v>
      </c>
      <c r="U188" s="16">
        <v>168</v>
      </c>
      <c r="V188" s="16">
        <v>168</v>
      </c>
      <c r="W188" s="16">
        <v>168</v>
      </c>
      <c r="X188" s="16">
        <v>168</v>
      </c>
      <c r="Y188" s="16">
        <v>168</v>
      </c>
      <c r="Z188" s="16">
        <v>168</v>
      </c>
      <c r="AA188" s="16">
        <v>168</v>
      </c>
      <c r="AB188" s="16">
        <v>168</v>
      </c>
      <c r="AC188" s="16">
        <v>168</v>
      </c>
      <c r="AD188" s="16">
        <v>168</v>
      </c>
      <c r="AE188" s="16">
        <v>168</v>
      </c>
      <c r="AF188" s="16">
        <v>168</v>
      </c>
      <c r="AG188" s="16">
        <v>168</v>
      </c>
      <c r="AH188" s="16">
        <v>168</v>
      </c>
      <c r="AI188" s="16">
        <v>168</v>
      </c>
      <c r="AJ188" s="16">
        <v>168</v>
      </c>
      <c r="AK188" s="16">
        <v>168</v>
      </c>
      <c r="AL188" s="16">
        <v>168</v>
      </c>
      <c r="AM188" s="16">
        <v>168</v>
      </c>
      <c r="AN188" s="16">
        <v>168</v>
      </c>
      <c r="AO188" s="16">
        <v>168</v>
      </c>
      <c r="AP188" s="16">
        <v>168</v>
      </c>
      <c r="AQ188" s="16">
        <v>168</v>
      </c>
      <c r="AR188" s="16">
        <v>168</v>
      </c>
      <c r="AS188" s="16">
        <v>168</v>
      </c>
      <c r="AT188" s="16">
        <v>168</v>
      </c>
      <c r="AU188" s="16">
        <v>168</v>
      </c>
      <c r="AV188" s="16">
        <v>168</v>
      </c>
      <c r="AW188" s="16">
        <v>168</v>
      </c>
      <c r="AX188" s="16">
        <v>168</v>
      </c>
    </row>
    <row r="189" spans="3:50" x14ac:dyDescent="0.25">
      <c r="C189">
        <f t="shared" si="14"/>
        <v>32</v>
      </c>
      <c r="D189" s="16" t="s">
        <v>597</v>
      </c>
      <c r="E189" s="17" t="s">
        <v>220</v>
      </c>
      <c r="F189" s="70">
        <f t="shared" si="20"/>
        <v>928419.07199999993</v>
      </c>
      <c r="G189" s="17">
        <f t="shared" si="19"/>
        <v>188160</v>
      </c>
      <c r="H189" s="17">
        <v>35</v>
      </c>
      <c r="I189" s="17">
        <f t="shared" si="21"/>
        <v>5376</v>
      </c>
      <c r="J189" s="17"/>
      <c r="K189" s="17"/>
      <c r="L189" s="17"/>
      <c r="M189" s="17"/>
      <c r="N189" s="17"/>
      <c r="O189" s="16"/>
      <c r="P189" s="16"/>
      <c r="Q189" s="16"/>
      <c r="R189" s="16"/>
      <c r="S189" s="16">
        <v>168</v>
      </c>
      <c r="T189" s="16">
        <v>168</v>
      </c>
      <c r="U189" s="16">
        <v>168</v>
      </c>
      <c r="V189" s="16">
        <v>168</v>
      </c>
      <c r="W189" s="16">
        <v>168</v>
      </c>
      <c r="X189" s="16">
        <v>168</v>
      </c>
      <c r="Y189" s="16">
        <v>168</v>
      </c>
      <c r="Z189" s="16">
        <v>168</v>
      </c>
      <c r="AA189" s="16">
        <v>168</v>
      </c>
      <c r="AB189" s="16">
        <v>168</v>
      </c>
      <c r="AC189" s="16">
        <v>168</v>
      </c>
      <c r="AD189" s="16">
        <v>168</v>
      </c>
      <c r="AE189" s="16">
        <v>168</v>
      </c>
      <c r="AF189" s="16">
        <v>168</v>
      </c>
      <c r="AG189" s="16">
        <v>168</v>
      </c>
      <c r="AH189" s="16">
        <v>168</v>
      </c>
      <c r="AI189" s="16">
        <v>168</v>
      </c>
      <c r="AJ189" s="16">
        <v>168</v>
      </c>
      <c r="AK189" s="16">
        <v>168</v>
      </c>
      <c r="AL189" s="16">
        <v>168</v>
      </c>
      <c r="AM189" s="16">
        <v>168</v>
      </c>
      <c r="AN189" s="16">
        <v>168</v>
      </c>
      <c r="AO189" s="16">
        <v>168</v>
      </c>
      <c r="AP189" s="16">
        <v>168</v>
      </c>
      <c r="AQ189" s="16">
        <v>168</v>
      </c>
      <c r="AR189" s="16">
        <v>168</v>
      </c>
      <c r="AS189" s="16">
        <v>168</v>
      </c>
      <c r="AT189" s="16">
        <v>168</v>
      </c>
      <c r="AU189" s="16">
        <v>168</v>
      </c>
      <c r="AV189" s="16">
        <v>168</v>
      </c>
      <c r="AW189" s="16">
        <v>168</v>
      </c>
      <c r="AX189" s="16">
        <v>168</v>
      </c>
    </row>
    <row r="190" spans="3:50" x14ac:dyDescent="0.25">
      <c r="C190">
        <f t="shared" si="14"/>
        <v>32</v>
      </c>
      <c r="D190" s="16" t="s">
        <v>598</v>
      </c>
      <c r="E190" s="17" t="s">
        <v>221</v>
      </c>
      <c r="F190" s="70">
        <f t="shared" si="20"/>
        <v>397893.88799999998</v>
      </c>
      <c r="G190" s="17">
        <f t="shared" si="19"/>
        <v>80640</v>
      </c>
      <c r="H190" s="17">
        <v>15</v>
      </c>
      <c r="I190" s="17">
        <f t="shared" si="21"/>
        <v>5376</v>
      </c>
      <c r="J190" s="17"/>
      <c r="K190" s="17"/>
      <c r="L190" s="17"/>
      <c r="M190" s="17"/>
      <c r="N190" s="17"/>
      <c r="O190" s="16"/>
      <c r="P190" s="16"/>
      <c r="Q190" s="16"/>
      <c r="R190" s="16"/>
      <c r="S190" s="16">
        <v>168</v>
      </c>
      <c r="T190" s="16">
        <v>168</v>
      </c>
      <c r="U190" s="16">
        <v>168</v>
      </c>
      <c r="V190" s="16">
        <v>168</v>
      </c>
      <c r="W190" s="16">
        <v>168</v>
      </c>
      <c r="X190" s="16">
        <v>168</v>
      </c>
      <c r="Y190" s="16">
        <v>168</v>
      </c>
      <c r="Z190" s="16">
        <v>168</v>
      </c>
      <c r="AA190" s="16">
        <v>168</v>
      </c>
      <c r="AB190" s="16">
        <v>168</v>
      </c>
      <c r="AC190" s="16">
        <v>168</v>
      </c>
      <c r="AD190" s="16">
        <v>168</v>
      </c>
      <c r="AE190" s="16">
        <v>168</v>
      </c>
      <c r="AF190" s="16">
        <v>168</v>
      </c>
      <c r="AG190" s="16">
        <v>168</v>
      </c>
      <c r="AH190" s="16">
        <v>168</v>
      </c>
      <c r="AI190" s="16">
        <v>168</v>
      </c>
      <c r="AJ190" s="16">
        <v>168</v>
      </c>
      <c r="AK190" s="16">
        <v>168</v>
      </c>
      <c r="AL190" s="16">
        <v>168</v>
      </c>
      <c r="AM190" s="16">
        <v>168</v>
      </c>
      <c r="AN190" s="16">
        <v>168</v>
      </c>
      <c r="AO190" s="16">
        <v>168</v>
      </c>
      <c r="AP190" s="16">
        <v>168</v>
      </c>
      <c r="AQ190" s="16">
        <v>168</v>
      </c>
      <c r="AR190" s="16">
        <v>168</v>
      </c>
      <c r="AS190" s="16">
        <v>168</v>
      </c>
      <c r="AT190" s="16">
        <v>168</v>
      </c>
      <c r="AU190" s="16">
        <v>168</v>
      </c>
      <c r="AV190" s="16">
        <v>168</v>
      </c>
      <c r="AW190" s="16">
        <v>168</v>
      </c>
      <c r="AX190" s="16">
        <v>168</v>
      </c>
    </row>
    <row r="191" spans="3:50" x14ac:dyDescent="0.25">
      <c r="C191">
        <f t="shared" si="14"/>
        <v>30</v>
      </c>
      <c r="D191" s="16" t="s">
        <v>599</v>
      </c>
      <c r="E191" s="17" t="s">
        <v>222</v>
      </c>
      <c r="F191" s="70">
        <f t="shared" si="20"/>
        <v>870392.88</v>
      </c>
      <c r="G191" s="17">
        <f t="shared" si="19"/>
        <v>176400</v>
      </c>
      <c r="H191" s="17">
        <v>35</v>
      </c>
      <c r="I191" s="17">
        <f t="shared" si="21"/>
        <v>5040</v>
      </c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>
        <v>66</v>
      </c>
      <c r="U191" s="16">
        <v>168</v>
      </c>
      <c r="V191" s="16">
        <v>102</v>
      </c>
      <c r="W191" s="16">
        <v>168</v>
      </c>
      <c r="X191" s="16">
        <v>168</v>
      </c>
      <c r="Y191" s="16">
        <v>168</v>
      </c>
      <c r="Z191" s="16">
        <v>168</v>
      </c>
      <c r="AA191" s="16">
        <v>168</v>
      </c>
      <c r="AB191" s="16">
        <v>168</v>
      </c>
      <c r="AC191" s="16">
        <v>168</v>
      </c>
      <c r="AD191" s="16">
        <v>168</v>
      </c>
      <c r="AE191" s="16">
        <v>168</v>
      </c>
      <c r="AF191" s="16">
        <v>168</v>
      </c>
      <c r="AG191" s="16">
        <v>168</v>
      </c>
      <c r="AH191" s="16">
        <v>168</v>
      </c>
      <c r="AI191" s="16">
        <v>168</v>
      </c>
      <c r="AJ191" s="16">
        <v>168</v>
      </c>
      <c r="AK191" s="16">
        <v>168</v>
      </c>
      <c r="AL191" s="16">
        <v>168</v>
      </c>
      <c r="AM191" s="16">
        <v>168</v>
      </c>
      <c r="AN191" s="16">
        <v>168</v>
      </c>
      <c r="AO191" s="16">
        <v>168</v>
      </c>
      <c r="AP191" s="16">
        <v>168</v>
      </c>
      <c r="AQ191" s="16">
        <v>168</v>
      </c>
      <c r="AR191" s="16">
        <v>168</v>
      </c>
      <c r="AS191" s="16">
        <v>168</v>
      </c>
      <c r="AT191" s="16">
        <v>168</v>
      </c>
      <c r="AU191" s="16">
        <v>168</v>
      </c>
      <c r="AV191" s="16">
        <v>168</v>
      </c>
      <c r="AW191" s="16">
        <v>168</v>
      </c>
      <c r="AX191" s="16">
        <v>168</v>
      </c>
    </row>
    <row r="192" spans="3:50" x14ac:dyDescent="0.25">
      <c r="C192">
        <f t="shared" si="14"/>
        <v>10</v>
      </c>
      <c r="D192" s="16" t="s">
        <v>600</v>
      </c>
      <c r="E192" s="17" t="s">
        <v>223</v>
      </c>
      <c r="F192" s="70">
        <f t="shared" si="20"/>
        <v>414472.8</v>
      </c>
      <c r="G192" s="17">
        <f t="shared" si="19"/>
        <v>84000</v>
      </c>
      <c r="H192" s="17">
        <v>50</v>
      </c>
      <c r="I192" s="17">
        <f t="shared" si="21"/>
        <v>1680</v>
      </c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>
        <v>168</v>
      </c>
      <c r="U192" s="16">
        <v>168</v>
      </c>
      <c r="V192" s="16">
        <v>168</v>
      </c>
      <c r="W192" s="16">
        <v>168</v>
      </c>
      <c r="X192" s="16">
        <v>168</v>
      </c>
      <c r="Y192" s="16">
        <v>168</v>
      </c>
      <c r="Z192" s="16">
        <v>168</v>
      </c>
      <c r="AA192" s="16">
        <v>168</v>
      </c>
      <c r="AB192" s="16">
        <v>168</v>
      </c>
      <c r="AC192" s="16">
        <v>168</v>
      </c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3:50" x14ac:dyDescent="0.25">
      <c r="C193">
        <f t="shared" si="14"/>
        <v>9</v>
      </c>
      <c r="D193" s="16" t="s">
        <v>601</v>
      </c>
      <c r="E193" s="17" t="s">
        <v>224</v>
      </c>
      <c r="F193" s="70">
        <f t="shared" si="20"/>
        <v>186512.75999999998</v>
      </c>
      <c r="G193" s="17">
        <f t="shared" si="19"/>
        <v>37800</v>
      </c>
      <c r="H193" s="17">
        <v>25</v>
      </c>
      <c r="I193" s="17">
        <f t="shared" si="21"/>
        <v>1512</v>
      </c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>
        <v>168</v>
      </c>
      <c r="U193" s="16">
        <v>168</v>
      </c>
      <c r="V193" s="16">
        <v>168</v>
      </c>
      <c r="W193" s="16">
        <v>168</v>
      </c>
      <c r="X193" s="16">
        <v>168</v>
      </c>
      <c r="Y193" s="16">
        <v>168</v>
      </c>
      <c r="Z193" s="16">
        <v>168</v>
      </c>
      <c r="AA193" s="16">
        <v>168</v>
      </c>
      <c r="AB193" s="16">
        <v>168</v>
      </c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3:50" x14ac:dyDescent="0.25">
      <c r="C194">
        <f t="shared" si="14"/>
        <v>31</v>
      </c>
      <c r="D194" s="16" t="s">
        <v>619</v>
      </c>
      <c r="E194" s="17" t="s">
        <v>225</v>
      </c>
      <c r="F194" s="70">
        <f t="shared" si="20"/>
        <v>642432.84</v>
      </c>
      <c r="G194" s="17">
        <f t="shared" si="19"/>
        <v>130200</v>
      </c>
      <c r="H194" s="17">
        <v>25</v>
      </c>
      <c r="I194" s="17">
        <f>SUM(O194:AX194)</f>
        <v>5208</v>
      </c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>
        <v>168</v>
      </c>
      <c r="U194" s="16">
        <v>168</v>
      </c>
      <c r="V194" s="16">
        <v>168</v>
      </c>
      <c r="W194" s="16">
        <v>168</v>
      </c>
      <c r="X194" s="16">
        <v>168</v>
      </c>
      <c r="Y194" s="16">
        <v>168</v>
      </c>
      <c r="Z194" s="16">
        <v>168</v>
      </c>
      <c r="AA194" s="16">
        <v>168</v>
      </c>
      <c r="AB194" s="16">
        <v>168</v>
      </c>
      <c r="AC194" s="16">
        <v>168</v>
      </c>
      <c r="AD194" s="16">
        <v>168</v>
      </c>
      <c r="AE194" s="16">
        <v>168</v>
      </c>
      <c r="AF194" s="16">
        <v>168</v>
      </c>
      <c r="AG194" s="16">
        <v>168</v>
      </c>
      <c r="AH194" s="16">
        <v>168</v>
      </c>
      <c r="AI194" s="16">
        <v>168</v>
      </c>
      <c r="AJ194" s="16">
        <v>168</v>
      </c>
      <c r="AK194" s="16">
        <v>168</v>
      </c>
      <c r="AL194" s="16">
        <v>168</v>
      </c>
      <c r="AM194" s="16">
        <v>168</v>
      </c>
      <c r="AN194" s="16">
        <v>168</v>
      </c>
      <c r="AO194" s="16">
        <v>168</v>
      </c>
      <c r="AP194" s="16">
        <v>168</v>
      </c>
      <c r="AQ194" s="16">
        <v>168</v>
      </c>
      <c r="AR194" s="16">
        <v>168</v>
      </c>
      <c r="AS194" s="16">
        <v>168</v>
      </c>
      <c r="AT194" s="16">
        <v>168</v>
      </c>
      <c r="AU194" s="16">
        <v>168</v>
      </c>
      <c r="AV194" s="16">
        <v>168</v>
      </c>
      <c r="AW194" s="16">
        <v>168</v>
      </c>
      <c r="AX194" s="16">
        <v>168</v>
      </c>
    </row>
    <row r="195" spans="3:50" x14ac:dyDescent="0.25">
      <c r="F195" s="63">
        <v>103618.2</v>
      </c>
    </row>
    <row r="196" spans="3:50" x14ac:dyDescent="0.25">
      <c r="F196" s="63">
        <f>SUM(F186:F195)</f>
        <v>4830088.38</v>
      </c>
    </row>
    <row r="197" spans="3:50" x14ac:dyDescent="0.25">
      <c r="U197">
        <f>1512-1428</f>
        <v>84</v>
      </c>
    </row>
    <row r="228" spans="14:14" x14ac:dyDescent="0.25">
      <c r="N228" s="1">
        <f>'w2-2'!AR187</f>
        <v>12</v>
      </c>
    </row>
  </sheetData>
  <mergeCells count="1">
    <mergeCell ref="J2:N2"/>
  </mergeCells>
  <pageMargins left="0.7" right="0.7" top="0.75" bottom="0.75" header="0.3" footer="0.3"/>
  <pageSetup paperSize="8" scale="30" orientation="portrait" r:id="rId1"/>
  <colBreaks count="1" manualBreakCount="1">
    <brk id="50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7"/>
  <sheetViews>
    <sheetView view="pageBreakPreview" topLeftCell="D1" zoomScale="60" zoomScaleNormal="60" workbookViewId="0">
      <selection activeCell="D1" sqref="D1:D1048576"/>
    </sheetView>
  </sheetViews>
  <sheetFormatPr defaultRowHeight="15" x14ac:dyDescent="0.25"/>
  <cols>
    <col min="1" max="1" width="7.5703125" hidden="1" customWidth="1"/>
    <col min="2" max="2" width="11" hidden="1" customWidth="1"/>
    <col min="3" max="3" width="8.5703125" hidden="1" customWidth="1"/>
    <col min="4" max="4" width="14.5703125" customWidth="1"/>
    <col min="5" max="5" width="8.7109375" style="1"/>
    <col min="6" max="6" width="12.7109375" style="63" customWidth="1"/>
    <col min="7" max="9" width="8.7109375" style="1"/>
    <col min="10" max="14" width="0" style="1" hidden="1" customWidth="1"/>
  </cols>
  <sheetData>
    <row r="1" spans="3:50" x14ac:dyDescent="0.25">
      <c r="D1">
        <v>4.9341999999999997</v>
      </c>
      <c r="R1" s="61"/>
      <c r="S1" s="61"/>
      <c r="T1" s="61"/>
      <c r="U1" s="61"/>
      <c r="V1" s="61"/>
      <c r="W1" s="61"/>
      <c r="X1" s="61"/>
      <c r="Y1" s="61"/>
      <c r="Z1" s="61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3:50" s="1" customFormat="1" x14ac:dyDescent="0.25">
      <c r="F2" s="63" t="s">
        <v>273</v>
      </c>
      <c r="G2" s="1" t="s">
        <v>269</v>
      </c>
      <c r="H2" s="1" t="s">
        <v>271</v>
      </c>
      <c r="I2" s="1" t="s">
        <v>269</v>
      </c>
      <c r="J2" s="181" t="s">
        <v>263</v>
      </c>
      <c r="K2" s="181"/>
      <c r="L2" s="181"/>
      <c r="M2" s="181"/>
      <c r="N2" s="181"/>
      <c r="O2" s="2">
        <v>44927</v>
      </c>
      <c r="P2" s="2">
        <v>44958</v>
      </c>
      <c r="Q2" s="2">
        <v>44986</v>
      </c>
      <c r="R2" s="2">
        <v>45017</v>
      </c>
      <c r="S2" s="2">
        <v>45047</v>
      </c>
      <c r="T2" s="2">
        <v>45078</v>
      </c>
      <c r="U2" s="2">
        <v>45108</v>
      </c>
      <c r="V2" s="2">
        <v>45139</v>
      </c>
      <c r="W2" s="2">
        <v>45170</v>
      </c>
      <c r="X2" s="2">
        <v>45200</v>
      </c>
      <c r="Y2" s="2">
        <v>45231</v>
      </c>
      <c r="Z2" s="2">
        <v>45261</v>
      </c>
      <c r="AA2" s="2">
        <v>45292</v>
      </c>
      <c r="AB2" s="2">
        <v>45323</v>
      </c>
      <c r="AC2" s="2">
        <v>45352</v>
      </c>
      <c r="AD2" s="2">
        <v>45383</v>
      </c>
      <c r="AE2" s="2">
        <v>45413</v>
      </c>
      <c r="AF2" s="2">
        <v>45444</v>
      </c>
      <c r="AG2" s="2">
        <v>45474</v>
      </c>
      <c r="AH2" s="2">
        <v>45505</v>
      </c>
      <c r="AI2" s="2">
        <v>45536</v>
      </c>
      <c r="AJ2" s="2">
        <v>45566</v>
      </c>
      <c r="AK2" s="2">
        <v>45597</v>
      </c>
      <c r="AL2" s="2">
        <v>45627</v>
      </c>
      <c r="AM2" s="2">
        <v>45658</v>
      </c>
      <c r="AN2" s="2">
        <v>45689</v>
      </c>
      <c r="AO2" s="2">
        <v>45717</v>
      </c>
      <c r="AP2" s="2">
        <v>45748</v>
      </c>
      <c r="AQ2" s="2">
        <v>45778</v>
      </c>
      <c r="AR2" s="2">
        <v>45809</v>
      </c>
      <c r="AS2" s="2">
        <v>45839</v>
      </c>
      <c r="AT2" s="2">
        <v>45870</v>
      </c>
      <c r="AU2" s="2">
        <v>45901</v>
      </c>
      <c r="AV2" s="2">
        <v>45931</v>
      </c>
      <c r="AW2" s="2">
        <v>45962</v>
      </c>
      <c r="AX2" s="2">
        <v>45992</v>
      </c>
    </row>
    <row r="3" spans="3:50" s="1" customFormat="1" x14ac:dyDescent="0.25">
      <c r="F3" s="63" t="s">
        <v>274</v>
      </c>
      <c r="G3" s="1" t="s">
        <v>275</v>
      </c>
      <c r="H3" s="1" t="s">
        <v>272</v>
      </c>
      <c r="I3" s="1" t="s">
        <v>270</v>
      </c>
      <c r="J3" s="60" t="s">
        <v>264</v>
      </c>
      <c r="K3" s="60" t="s">
        <v>265</v>
      </c>
      <c r="L3" s="60" t="s">
        <v>266</v>
      </c>
      <c r="M3" s="60" t="s">
        <v>267</v>
      </c>
      <c r="N3" s="60" t="s">
        <v>268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22</v>
      </c>
      <c r="AL3" s="3" t="s">
        <v>23</v>
      </c>
      <c r="AM3" s="3" t="s">
        <v>24</v>
      </c>
      <c r="AN3" s="3" t="s">
        <v>25</v>
      </c>
      <c r="AO3" s="3" t="s">
        <v>26</v>
      </c>
      <c r="AP3" s="3" t="s">
        <v>27</v>
      </c>
      <c r="AQ3" s="3" t="s">
        <v>28</v>
      </c>
      <c r="AR3" s="3" t="s">
        <v>29</v>
      </c>
      <c r="AS3" s="3" t="s">
        <v>30</v>
      </c>
      <c r="AT3" s="3" t="s">
        <v>31</v>
      </c>
      <c r="AU3" s="3" t="s">
        <v>32</v>
      </c>
      <c r="AV3" s="3" t="s">
        <v>33</v>
      </c>
      <c r="AW3" s="3" t="s">
        <v>34</v>
      </c>
      <c r="AX3" s="3" t="s">
        <v>35</v>
      </c>
    </row>
    <row r="4" spans="3:50" x14ac:dyDescent="0.25">
      <c r="C4">
        <f>I4/168</f>
        <v>0</v>
      </c>
      <c r="D4" s="4" t="s">
        <v>412</v>
      </c>
      <c r="E4" s="5" t="s">
        <v>36</v>
      </c>
      <c r="F4" s="64"/>
      <c r="G4" s="5"/>
      <c r="H4" s="5"/>
      <c r="I4" s="5"/>
      <c r="J4" s="5"/>
      <c r="K4" s="5"/>
      <c r="L4" s="5"/>
      <c r="M4" s="5"/>
      <c r="N4" s="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3:50" x14ac:dyDescent="0.25">
      <c r="C5">
        <f t="shared" ref="C5:C68" si="0">I5/168</f>
        <v>0</v>
      </c>
      <c r="D5" s="4" t="s">
        <v>413</v>
      </c>
      <c r="E5" s="5" t="s">
        <v>37</v>
      </c>
      <c r="F5" s="64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3:50" x14ac:dyDescent="0.25">
      <c r="C6">
        <f t="shared" si="0"/>
        <v>0</v>
      </c>
      <c r="D6" s="4" t="s">
        <v>414</v>
      </c>
      <c r="E6" s="5" t="s">
        <v>38</v>
      </c>
      <c r="F6" s="64"/>
      <c r="G6" s="5"/>
      <c r="H6" s="5"/>
      <c r="I6" s="5"/>
      <c r="J6" s="5"/>
      <c r="K6" s="5"/>
      <c r="L6" s="5"/>
      <c r="M6" s="5"/>
      <c r="N6" s="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3:50" x14ac:dyDescent="0.25">
      <c r="C7">
        <f t="shared" si="0"/>
        <v>0</v>
      </c>
      <c r="D7" s="4" t="s">
        <v>415</v>
      </c>
      <c r="E7" s="5" t="s">
        <v>39</v>
      </c>
      <c r="F7" s="64"/>
      <c r="G7" s="5"/>
      <c r="H7" s="5"/>
      <c r="I7" s="5"/>
      <c r="J7" s="5"/>
      <c r="K7" s="5"/>
      <c r="L7" s="5"/>
      <c r="M7" s="5"/>
      <c r="N7" s="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3:50" x14ac:dyDescent="0.25">
      <c r="C8">
        <f t="shared" si="0"/>
        <v>0</v>
      </c>
      <c r="D8" s="4" t="s">
        <v>416</v>
      </c>
      <c r="E8" s="5" t="s">
        <v>40</v>
      </c>
      <c r="F8" s="64"/>
      <c r="G8" s="5"/>
      <c r="H8" s="5"/>
      <c r="I8" s="5"/>
      <c r="J8" s="5"/>
      <c r="K8" s="5"/>
      <c r="L8" s="5"/>
      <c r="M8" s="5"/>
      <c r="N8" s="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3:50" x14ac:dyDescent="0.25">
      <c r="C9">
        <f t="shared" si="0"/>
        <v>0</v>
      </c>
      <c r="D9" s="4" t="s">
        <v>417</v>
      </c>
      <c r="E9" s="5" t="s">
        <v>41</v>
      </c>
      <c r="F9" s="64"/>
      <c r="G9" s="5"/>
      <c r="H9" s="5"/>
      <c r="I9" s="5"/>
      <c r="J9" s="5"/>
      <c r="K9" s="5"/>
      <c r="L9" s="5"/>
      <c r="M9" s="5"/>
      <c r="N9" s="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3:50" x14ac:dyDescent="0.25">
      <c r="C10">
        <f t="shared" si="0"/>
        <v>0</v>
      </c>
      <c r="D10" s="4" t="s">
        <v>418</v>
      </c>
      <c r="E10" s="5" t="s">
        <v>42</v>
      </c>
      <c r="F10" s="64"/>
      <c r="G10" s="5"/>
      <c r="H10" s="5"/>
      <c r="I10" s="5"/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3:50" x14ac:dyDescent="0.25">
      <c r="C11">
        <f t="shared" si="0"/>
        <v>0</v>
      </c>
      <c r="D11" s="4" t="s">
        <v>419</v>
      </c>
      <c r="E11" s="5" t="s">
        <v>43</v>
      </c>
      <c r="F11" s="64"/>
      <c r="G11" s="5"/>
      <c r="H11" s="5"/>
      <c r="I11" s="5"/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3:50" x14ac:dyDescent="0.25">
      <c r="C12">
        <f t="shared" si="0"/>
        <v>0</v>
      </c>
      <c r="D12" s="4" t="s">
        <v>420</v>
      </c>
      <c r="E12" s="5" t="s">
        <v>44</v>
      </c>
      <c r="F12" s="64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3:50" x14ac:dyDescent="0.25">
      <c r="C13">
        <f t="shared" si="0"/>
        <v>0</v>
      </c>
      <c r="D13" s="4" t="s">
        <v>421</v>
      </c>
      <c r="E13" s="5" t="s">
        <v>45</v>
      </c>
      <c r="F13" s="64"/>
      <c r="G13" s="5"/>
      <c r="H13" s="5"/>
      <c r="I13" s="5"/>
      <c r="J13" s="5"/>
      <c r="K13" s="5"/>
      <c r="L13" s="5"/>
      <c r="M13" s="5"/>
      <c r="N13" s="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3:50" x14ac:dyDescent="0.25">
      <c r="C14">
        <f t="shared" si="0"/>
        <v>0</v>
      </c>
      <c r="D14" s="4" t="s">
        <v>422</v>
      </c>
      <c r="E14" s="5" t="s">
        <v>46</v>
      </c>
      <c r="F14" s="64"/>
      <c r="G14" s="5"/>
      <c r="H14" s="5"/>
      <c r="I14" s="5"/>
      <c r="J14" s="5"/>
      <c r="K14" s="5"/>
      <c r="L14" s="5"/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3:50" x14ac:dyDescent="0.25">
      <c r="C15">
        <f t="shared" si="0"/>
        <v>0</v>
      </c>
      <c r="D15" s="4" t="s">
        <v>423</v>
      </c>
      <c r="E15" s="5" t="s">
        <v>47</v>
      </c>
      <c r="F15" s="64"/>
      <c r="G15" s="5"/>
      <c r="H15" s="5"/>
      <c r="I15" s="5"/>
      <c r="J15" s="5"/>
      <c r="K15" s="5"/>
      <c r="L15" s="5"/>
      <c r="M15" s="5"/>
      <c r="N15" s="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3:50" x14ac:dyDescent="0.25">
      <c r="C16">
        <f t="shared" si="0"/>
        <v>0</v>
      </c>
      <c r="D16" s="4" t="s">
        <v>424</v>
      </c>
      <c r="E16" s="5" t="s">
        <v>48</v>
      </c>
      <c r="F16" s="64"/>
      <c r="G16" s="5"/>
      <c r="H16" s="5"/>
      <c r="I16" s="5"/>
      <c r="J16" s="5"/>
      <c r="K16" s="5"/>
      <c r="L16" s="5"/>
      <c r="M16" s="5"/>
      <c r="N16" s="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3:50" x14ac:dyDescent="0.25">
      <c r="C17">
        <f t="shared" si="0"/>
        <v>0</v>
      </c>
      <c r="D17" s="4" t="s">
        <v>425</v>
      </c>
      <c r="E17" s="5" t="s">
        <v>49</v>
      </c>
      <c r="F17" s="64"/>
      <c r="G17" s="5"/>
      <c r="H17" s="5"/>
      <c r="I17" s="5"/>
      <c r="J17" s="5"/>
      <c r="K17" s="5"/>
      <c r="L17" s="5"/>
      <c r="M17" s="5"/>
      <c r="N17" s="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3:50" x14ac:dyDescent="0.25">
      <c r="C18">
        <f t="shared" si="0"/>
        <v>0</v>
      </c>
      <c r="D18" s="4" t="s">
        <v>426</v>
      </c>
      <c r="E18" s="5" t="s">
        <v>50</v>
      </c>
      <c r="F18" s="64"/>
      <c r="G18" s="5"/>
      <c r="H18" s="5"/>
      <c r="I18" s="5"/>
      <c r="J18" s="5"/>
      <c r="K18" s="5"/>
      <c r="L18" s="5"/>
      <c r="M18" s="5"/>
      <c r="N18" s="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3:50" x14ac:dyDescent="0.25">
      <c r="C19">
        <f t="shared" si="0"/>
        <v>0</v>
      </c>
      <c r="D19" s="4" t="s">
        <v>427</v>
      </c>
      <c r="E19" s="5" t="s">
        <v>51</v>
      </c>
      <c r="F19" s="64"/>
      <c r="G19" s="5"/>
      <c r="H19" s="5"/>
      <c r="I19" s="5"/>
      <c r="J19" s="5"/>
      <c r="K19" s="5"/>
      <c r="L19" s="5"/>
      <c r="M19" s="5"/>
      <c r="N19" s="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3:50" x14ac:dyDescent="0.25">
      <c r="C20">
        <f t="shared" si="0"/>
        <v>0</v>
      </c>
      <c r="D20" s="4" t="s">
        <v>428</v>
      </c>
      <c r="E20" s="5" t="s">
        <v>52</v>
      </c>
      <c r="F20" s="64"/>
      <c r="G20" s="5"/>
      <c r="H20" s="5"/>
      <c r="I20" s="5"/>
      <c r="J20" s="5"/>
      <c r="K20" s="5"/>
      <c r="L20" s="5"/>
      <c r="M20" s="5"/>
      <c r="N20" s="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3:50" x14ac:dyDescent="0.25">
      <c r="C21">
        <f t="shared" si="0"/>
        <v>0</v>
      </c>
      <c r="D21" s="4" t="s">
        <v>429</v>
      </c>
      <c r="E21" s="5" t="s">
        <v>53</v>
      </c>
      <c r="F21" s="64"/>
      <c r="G21" s="5"/>
      <c r="H21" s="5"/>
      <c r="I21" s="5"/>
      <c r="J21" s="5"/>
      <c r="K21" s="5"/>
      <c r="L21" s="5"/>
      <c r="M21" s="5"/>
      <c r="N21" s="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3:50" x14ac:dyDescent="0.25">
      <c r="C22">
        <f t="shared" si="0"/>
        <v>0</v>
      </c>
      <c r="D22" s="4" t="s">
        <v>430</v>
      </c>
      <c r="E22" s="5" t="s">
        <v>54</v>
      </c>
      <c r="F22" s="64"/>
      <c r="G22" s="5"/>
      <c r="H22" s="5"/>
      <c r="I22" s="5"/>
      <c r="J22" s="5"/>
      <c r="K22" s="5"/>
      <c r="L22" s="5"/>
      <c r="M22" s="5"/>
      <c r="N22" s="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3:50" x14ac:dyDescent="0.25">
      <c r="C23">
        <f t="shared" si="0"/>
        <v>0</v>
      </c>
      <c r="D23" s="4" t="s">
        <v>431</v>
      </c>
      <c r="E23" s="5" t="s">
        <v>55</v>
      </c>
      <c r="F23" s="64"/>
      <c r="G23" s="5"/>
      <c r="H23" s="5"/>
      <c r="I23" s="5"/>
      <c r="J23" s="5"/>
      <c r="K23" s="5"/>
      <c r="L23" s="5"/>
      <c r="M23" s="5"/>
      <c r="N23" s="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3:50" x14ac:dyDescent="0.25">
      <c r="C24">
        <f t="shared" si="0"/>
        <v>0</v>
      </c>
      <c r="D24" s="4" t="s">
        <v>432</v>
      </c>
      <c r="E24" s="5" t="s">
        <v>56</v>
      </c>
      <c r="F24" s="64"/>
      <c r="G24" s="5"/>
      <c r="H24" s="5"/>
      <c r="I24" s="5"/>
      <c r="J24" s="5"/>
      <c r="K24" s="5"/>
      <c r="L24" s="5"/>
      <c r="M24" s="5"/>
      <c r="N24" s="5"/>
      <c r="O24" s="4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3:50" x14ac:dyDescent="0.25">
      <c r="C25">
        <f t="shared" si="0"/>
        <v>0</v>
      </c>
      <c r="D25" s="4" t="s">
        <v>433</v>
      </c>
      <c r="E25" s="5" t="s">
        <v>57</v>
      </c>
      <c r="F25" s="64"/>
      <c r="G25" s="5"/>
      <c r="H25" s="5"/>
      <c r="I25" s="5"/>
      <c r="J25" s="5"/>
      <c r="K25" s="5"/>
      <c r="L25" s="5"/>
      <c r="M25" s="5"/>
      <c r="N25" s="5"/>
      <c r="O25" s="4"/>
      <c r="P25" s="5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3:50" x14ac:dyDescent="0.25">
      <c r="C26">
        <f t="shared" si="0"/>
        <v>0</v>
      </c>
      <c r="D26" s="6" t="s">
        <v>434</v>
      </c>
      <c r="E26" s="7" t="s">
        <v>58</v>
      </c>
      <c r="F26" s="65">
        <f>G26*$D$1</f>
        <v>0</v>
      </c>
      <c r="G26" s="7">
        <f>H26*I26</f>
        <v>0</v>
      </c>
      <c r="H26" s="7">
        <v>50</v>
      </c>
      <c r="I26" s="7">
        <f>SUM(O26:AX26)</f>
        <v>0</v>
      </c>
      <c r="J26" s="7"/>
      <c r="K26" s="7"/>
      <c r="L26" s="7"/>
      <c r="M26" s="7"/>
      <c r="N26" s="7"/>
      <c r="O26" s="6"/>
      <c r="P26" s="7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3:50" x14ac:dyDescent="0.25">
      <c r="C27">
        <f t="shared" si="0"/>
        <v>0</v>
      </c>
      <c r="D27" s="6" t="s">
        <v>435</v>
      </c>
      <c r="E27" s="7" t="s">
        <v>59</v>
      </c>
      <c r="F27" s="65">
        <f t="shared" ref="F27:F90" si="1">G27*$D$1</f>
        <v>0</v>
      </c>
      <c r="G27" s="7">
        <f t="shared" ref="G27:G90" si="2">H27*I27</f>
        <v>0</v>
      </c>
      <c r="H27" s="7">
        <v>50</v>
      </c>
      <c r="I27" s="7">
        <f t="shared" ref="I27:I90" si="3">SUM(O27:AX27)</f>
        <v>0</v>
      </c>
      <c r="J27" s="7"/>
      <c r="K27" s="7"/>
      <c r="L27" s="7"/>
      <c r="M27" s="7"/>
      <c r="N27" s="7"/>
      <c r="O27" s="6"/>
      <c r="P27" s="7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3:50" x14ac:dyDescent="0.25">
      <c r="C28">
        <f t="shared" si="0"/>
        <v>0</v>
      </c>
      <c r="D28" s="6" t="s">
        <v>436</v>
      </c>
      <c r="E28" s="7" t="s">
        <v>60</v>
      </c>
      <c r="F28" s="65">
        <f t="shared" si="1"/>
        <v>0</v>
      </c>
      <c r="G28" s="7">
        <f t="shared" si="2"/>
        <v>0</v>
      </c>
      <c r="H28" s="7">
        <v>25</v>
      </c>
      <c r="I28" s="7">
        <f t="shared" si="3"/>
        <v>0</v>
      </c>
      <c r="J28" s="7"/>
      <c r="K28" s="7"/>
      <c r="L28" s="7"/>
      <c r="M28" s="7"/>
      <c r="N28" s="7"/>
      <c r="O28" s="6"/>
      <c r="P28" s="7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3:50" x14ac:dyDescent="0.25">
      <c r="C29">
        <f t="shared" si="0"/>
        <v>0</v>
      </c>
      <c r="D29" s="6" t="s">
        <v>437</v>
      </c>
      <c r="E29" s="7" t="s">
        <v>61</v>
      </c>
      <c r="F29" s="65">
        <f t="shared" si="1"/>
        <v>0</v>
      </c>
      <c r="G29" s="7">
        <f t="shared" si="2"/>
        <v>0</v>
      </c>
      <c r="H29" s="7">
        <v>25</v>
      </c>
      <c r="I29" s="7">
        <f t="shared" si="3"/>
        <v>0</v>
      </c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3:50" x14ac:dyDescent="0.25">
      <c r="C30">
        <f t="shared" si="0"/>
        <v>0</v>
      </c>
      <c r="D30" s="6" t="s">
        <v>438</v>
      </c>
      <c r="E30" s="7" t="s">
        <v>62</v>
      </c>
      <c r="F30" s="65">
        <f t="shared" si="1"/>
        <v>0</v>
      </c>
      <c r="G30" s="7">
        <f t="shared" si="2"/>
        <v>0</v>
      </c>
      <c r="H30" s="7">
        <v>35</v>
      </c>
      <c r="I30" s="7">
        <f t="shared" si="3"/>
        <v>0</v>
      </c>
      <c r="J30" s="7"/>
      <c r="K30" s="7"/>
      <c r="L30" s="7"/>
      <c r="M30" s="7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3:50" x14ac:dyDescent="0.25">
      <c r="C31">
        <f t="shared" si="0"/>
        <v>0</v>
      </c>
      <c r="D31" s="6" t="s">
        <v>439</v>
      </c>
      <c r="E31" s="7" t="s">
        <v>63</v>
      </c>
      <c r="F31" s="65">
        <f t="shared" si="1"/>
        <v>0</v>
      </c>
      <c r="G31" s="7">
        <f t="shared" si="2"/>
        <v>0</v>
      </c>
      <c r="H31" s="7">
        <v>50</v>
      </c>
      <c r="I31" s="7">
        <f t="shared" si="3"/>
        <v>0</v>
      </c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3:50" x14ac:dyDescent="0.25">
      <c r="C32">
        <f t="shared" si="0"/>
        <v>0</v>
      </c>
      <c r="D32" s="6" t="s">
        <v>440</v>
      </c>
      <c r="E32" s="7" t="s">
        <v>64</v>
      </c>
      <c r="F32" s="65">
        <f t="shared" si="1"/>
        <v>0</v>
      </c>
      <c r="G32" s="7">
        <f t="shared" si="2"/>
        <v>0</v>
      </c>
      <c r="H32" s="7">
        <v>35</v>
      </c>
      <c r="I32" s="7">
        <f t="shared" si="3"/>
        <v>0</v>
      </c>
      <c r="J32" s="7"/>
      <c r="K32" s="7"/>
      <c r="L32" s="7"/>
      <c r="M32" s="7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3:50" x14ac:dyDescent="0.25">
      <c r="C33">
        <f t="shared" si="0"/>
        <v>0</v>
      </c>
      <c r="D33" s="6" t="s">
        <v>441</v>
      </c>
      <c r="E33" s="7" t="s">
        <v>65</v>
      </c>
      <c r="F33" s="65">
        <f t="shared" si="1"/>
        <v>0</v>
      </c>
      <c r="G33" s="7">
        <f t="shared" si="2"/>
        <v>0</v>
      </c>
      <c r="H33" s="7">
        <v>50</v>
      </c>
      <c r="I33" s="7">
        <f t="shared" si="3"/>
        <v>0</v>
      </c>
      <c r="J33" s="7"/>
      <c r="K33" s="7"/>
      <c r="L33" s="7"/>
      <c r="M33" s="7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3:50" x14ac:dyDescent="0.25">
      <c r="C34">
        <f t="shared" si="0"/>
        <v>0</v>
      </c>
      <c r="D34" s="6" t="s">
        <v>442</v>
      </c>
      <c r="E34" s="7" t="s">
        <v>66</v>
      </c>
      <c r="F34" s="65">
        <f t="shared" si="1"/>
        <v>0</v>
      </c>
      <c r="G34" s="7">
        <f t="shared" si="2"/>
        <v>0</v>
      </c>
      <c r="H34" s="7">
        <v>25</v>
      </c>
      <c r="I34" s="7">
        <f t="shared" si="3"/>
        <v>0</v>
      </c>
      <c r="J34" s="7"/>
      <c r="K34" s="7"/>
      <c r="L34" s="7"/>
      <c r="M34" s="7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3:50" x14ac:dyDescent="0.25">
      <c r="C35">
        <f t="shared" si="0"/>
        <v>0</v>
      </c>
      <c r="D35" s="6" t="s">
        <v>443</v>
      </c>
      <c r="E35" s="7" t="s">
        <v>67</v>
      </c>
      <c r="F35" s="65">
        <f t="shared" si="1"/>
        <v>0</v>
      </c>
      <c r="G35" s="7">
        <f t="shared" si="2"/>
        <v>0</v>
      </c>
      <c r="H35" s="7">
        <v>35</v>
      </c>
      <c r="I35" s="7">
        <f t="shared" si="3"/>
        <v>0</v>
      </c>
      <c r="J35" s="7"/>
      <c r="K35" s="7"/>
      <c r="L35" s="7"/>
      <c r="M35" s="7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3:50" x14ac:dyDescent="0.25">
      <c r="C36">
        <f t="shared" si="0"/>
        <v>0</v>
      </c>
      <c r="D36" s="6" t="s">
        <v>444</v>
      </c>
      <c r="E36" s="7" t="s">
        <v>68</v>
      </c>
      <c r="F36" s="65">
        <f t="shared" si="1"/>
        <v>0</v>
      </c>
      <c r="G36" s="7">
        <f t="shared" si="2"/>
        <v>0</v>
      </c>
      <c r="H36" s="7">
        <v>25</v>
      </c>
      <c r="I36" s="7">
        <f t="shared" si="3"/>
        <v>0</v>
      </c>
      <c r="J36" s="7"/>
      <c r="K36" s="7"/>
      <c r="L36" s="7"/>
      <c r="M36" s="7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3:50" x14ac:dyDescent="0.25">
      <c r="C37">
        <f t="shared" si="0"/>
        <v>0</v>
      </c>
      <c r="D37" s="6" t="s">
        <v>445</v>
      </c>
      <c r="E37" s="7" t="s">
        <v>69</v>
      </c>
      <c r="F37" s="65">
        <f t="shared" si="1"/>
        <v>0</v>
      </c>
      <c r="G37" s="7">
        <f t="shared" si="2"/>
        <v>0</v>
      </c>
      <c r="H37" s="7">
        <v>25</v>
      </c>
      <c r="I37" s="7">
        <f t="shared" si="3"/>
        <v>0</v>
      </c>
      <c r="J37" s="7"/>
      <c r="K37" s="7"/>
      <c r="L37" s="7"/>
      <c r="M37" s="7"/>
      <c r="N37" s="7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3:50" x14ac:dyDescent="0.25">
      <c r="C38">
        <f t="shared" si="0"/>
        <v>0</v>
      </c>
      <c r="D38" s="6" t="s">
        <v>446</v>
      </c>
      <c r="E38" s="7" t="s">
        <v>70</v>
      </c>
      <c r="F38" s="65">
        <f t="shared" si="1"/>
        <v>0</v>
      </c>
      <c r="G38" s="7">
        <f t="shared" si="2"/>
        <v>0</v>
      </c>
      <c r="H38" s="7">
        <v>25</v>
      </c>
      <c r="I38" s="7">
        <f t="shared" si="3"/>
        <v>0</v>
      </c>
      <c r="J38" s="7"/>
      <c r="K38" s="7"/>
      <c r="L38" s="7"/>
      <c r="M38" s="7"/>
      <c r="N38" s="7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3:50" x14ac:dyDescent="0.25">
      <c r="C39">
        <f t="shared" si="0"/>
        <v>0</v>
      </c>
      <c r="D39" s="6" t="s">
        <v>447</v>
      </c>
      <c r="E39" s="7" t="s">
        <v>71</v>
      </c>
      <c r="F39" s="65">
        <f t="shared" si="1"/>
        <v>0</v>
      </c>
      <c r="G39" s="7">
        <f t="shared" si="2"/>
        <v>0</v>
      </c>
      <c r="H39" s="7">
        <v>25</v>
      </c>
      <c r="I39" s="7">
        <f t="shared" si="3"/>
        <v>0</v>
      </c>
      <c r="J39" s="7"/>
      <c r="K39" s="7"/>
      <c r="L39" s="7"/>
      <c r="M39" s="7"/>
      <c r="N39" s="7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3:50" x14ac:dyDescent="0.25">
      <c r="C40">
        <f t="shared" si="0"/>
        <v>0</v>
      </c>
      <c r="D40" s="6" t="s">
        <v>448</v>
      </c>
      <c r="E40" s="7" t="s">
        <v>72</v>
      </c>
      <c r="F40" s="65">
        <f t="shared" si="1"/>
        <v>0</v>
      </c>
      <c r="G40" s="7">
        <f t="shared" si="2"/>
        <v>0</v>
      </c>
      <c r="H40" s="7">
        <v>25</v>
      </c>
      <c r="I40" s="7">
        <f t="shared" si="3"/>
        <v>0</v>
      </c>
      <c r="J40" s="7"/>
      <c r="K40" s="7"/>
      <c r="L40" s="7"/>
      <c r="M40" s="7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3:50" x14ac:dyDescent="0.25">
      <c r="C41">
        <f t="shared" si="0"/>
        <v>0</v>
      </c>
      <c r="D41" s="6" t="s">
        <v>449</v>
      </c>
      <c r="E41" s="7" t="s">
        <v>73</v>
      </c>
      <c r="F41" s="65">
        <f t="shared" si="1"/>
        <v>0</v>
      </c>
      <c r="G41" s="7">
        <f t="shared" si="2"/>
        <v>0</v>
      </c>
      <c r="H41" s="7">
        <v>25</v>
      </c>
      <c r="I41" s="7">
        <f t="shared" si="3"/>
        <v>0</v>
      </c>
      <c r="J41" s="7"/>
      <c r="K41" s="7"/>
      <c r="L41" s="7"/>
      <c r="M41" s="7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3:50" x14ac:dyDescent="0.25">
      <c r="C42">
        <f t="shared" si="0"/>
        <v>0</v>
      </c>
      <c r="D42" s="6" t="s">
        <v>450</v>
      </c>
      <c r="E42" s="7" t="s">
        <v>74</v>
      </c>
      <c r="F42" s="65">
        <f t="shared" si="1"/>
        <v>0</v>
      </c>
      <c r="G42" s="7">
        <f t="shared" si="2"/>
        <v>0</v>
      </c>
      <c r="H42" s="7">
        <v>50</v>
      </c>
      <c r="I42" s="7">
        <f t="shared" si="3"/>
        <v>0</v>
      </c>
      <c r="J42" s="7"/>
      <c r="K42" s="7"/>
      <c r="L42" s="7"/>
      <c r="M42" s="7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3:50" x14ac:dyDescent="0.25">
      <c r="C43">
        <f t="shared" si="0"/>
        <v>0</v>
      </c>
      <c r="D43" s="6" t="s">
        <v>451</v>
      </c>
      <c r="E43" s="7" t="s">
        <v>75</v>
      </c>
      <c r="F43" s="65">
        <f t="shared" si="1"/>
        <v>0</v>
      </c>
      <c r="G43" s="7">
        <f t="shared" si="2"/>
        <v>0</v>
      </c>
      <c r="H43" s="7">
        <v>35</v>
      </c>
      <c r="I43" s="7">
        <f t="shared" si="3"/>
        <v>0</v>
      </c>
      <c r="J43" s="7"/>
      <c r="K43" s="7"/>
      <c r="L43" s="7"/>
      <c r="M43" s="7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3:50" x14ac:dyDescent="0.25">
      <c r="C44">
        <f t="shared" si="0"/>
        <v>0</v>
      </c>
      <c r="D44" s="6" t="s">
        <v>452</v>
      </c>
      <c r="E44" s="7" t="s">
        <v>76</v>
      </c>
      <c r="F44" s="65">
        <f t="shared" si="1"/>
        <v>0</v>
      </c>
      <c r="G44" s="7">
        <f t="shared" si="2"/>
        <v>0</v>
      </c>
      <c r="H44" s="7">
        <v>50</v>
      </c>
      <c r="I44" s="7">
        <f t="shared" si="3"/>
        <v>0</v>
      </c>
      <c r="J44" s="7"/>
      <c r="K44" s="7"/>
      <c r="L44" s="7"/>
      <c r="M44" s="7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3:50" x14ac:dyDescent="0.25">
      <c r="C45">
        <f t="shared" si="0"/>
        <v>1.6666666666666667</v>
      </c>
      <c r="D45" s="71" t="s">
        <v>453</v>
      </c>
      <c r="E45" s="7" t="s">
        <v>77</v>
      </c>
      <c r="F45" s="65">
        <f t="shared" si="1"/>
        <v>69078.8</v>
      </c>
      <c r="G45" s="7">
        <f t="shared" si="2"/>
        <v>14000</v>
      </c>
      <c r="H45" s="7">
        <v>50</v>
      </c>
      <c r="I45" s="7">
        <f t="shared" si="3"/>
        <v>280</v>
      </c>
      <c r="J45" s="7"/>
      <c r="K45" s="7"/>
      <c r="L45" s="7"/>
      <c r="M45" s="7"/>
      <c r="N45" s="7"/>
      <c r="O45" s="6"/>
      <c r="P45" s="6">
        <v>8</v>
      </c>
      <c r="Q45" s="6">
        <v>8</v>
      </c>
      <c r="R45" s="6">
        <v>8</v>
      </c>
      <c r="S45" s="6">
        <v>8</v>
      </c>
      <c r="T45" s="6">
        <v>8</v>
      </c>
      <c r="U45" s="6">
        <v>8</v>
      </c>
      <c r="V45" s="6">
        <v>8</v>
      </c>
      <c r="W45" s="6">
        <v>8</v>
      </c>
      <c r="X45" s="6">
        <v>8</v>
      </c>
      <c r="Y45" s="6">
        <v>8</v>
      </c>
      <c r="Z45" s="6">
        <v>8</v>
      </c>
      <c r="AA45" s="6">
        <v>8</v>
      </c>
      <c r="AB45" s="6">
        <v>8</v>
      </c>
      <c r="AC45" s="6">
        <v>8</v>
      </c>
      <c r="AD45" s="6">
        <v>8</v>
      </c>
      <c r="AE45" s="6">
        <v>8</v>
      </c>
      <c r="AF45" s="6">
        <v>8</v>
      </c>
      <c r="AG45" s="6">
        <v>8</v>
      </c>
      <c r="AH45" s="6">
        <v>8</v>
      </c>
      <c r="AI45" s="6">
        <v>8</v>
      </c>
      <c r="AJ45" s="6">
        <v>8</v>
      </c>
      <c r="AK45" s="6">
        <v>8</v>
      </c>
      <c r="AL45" s="6">
        <v>8</v>
      </c>
      <c r="AM45" s="6">
        <v>8</v>
      </c>
      <c r="AN45" s="6">
        <v>8</v>
      </c>
      <c r="AO45" s="6">
        <v>8</v>
      </c>
      <c r="AP45" s="6">
        <v>8</v>
      </c>
      <c r="AQ45" s="6">
        <v>8</v>
      </c>
      <c r="AR45" s="6">
        <v>8</v>
      </c>
      <c r="AS45" s="6">
        <v>8</v>
      </c>
      <c r="AT45" s="6">
        <v>8</v>
      </c>
      <c r="AU45" s="6">
        <v>8</v>
      </c>
      <c r="AV45" s="6">
        <v>8</v>
      </c>
      <c r="AW45" s="6">
        <v>8</v>
      </c>
      <c r="AX45" s="6">
        <v>8</v>
      </c>
    </row>
    <row r="46" spans="3:50" x14ac:dyDescent="0.25">
      <c r="C46">
        <f t="shared" si="0"/>
        <v>1</v>
      </c>
      <c r="D46" s="6" t="s">
        <v>454</v>
      </c>
      <c r="E46" s="7" t="s">
        <v>78</v>
      </c>
      <c r="F46" s="65">
        <f t="shared" si="1"/>
        <v>41447.279999999999</v>
      </c>
      <c r="G46" s="7">
        <f t="shared" si="2"/>
        <v>8400</v>
      </c>
      <c r="H46" s="7">
        <v>50</v>
      </c>
      <c r="I46" s="7">
        <f t="shared" si="3"/>
        <v>168</v>
      </c>
      <c r="J46" s="7"/>
      <c r="K46" s="7"/>
      <c r="L46" s="7"/>
      <c r="M46" s="7"/>
      <c r="N46" s="7"/>
      <c r="O46" s="6"/>
      <c r="P46" s="6">
        <v>5</v>
      </c>
      <c r="Q46" s="6">
        <v>5</v>
      </c>
      <c r="R46" s="6">
        <v>5</v>
      </c>
      <c r="S46" s="6">
        <v>5</v>
      </c>
      <c r="T46" s="6">
        <v>5</v>
      </c>
      <c r="U46" s="6">
        <v>5</v>
      </c>
      <c r="V46" s="6">
        <v>5</v>
      </c>
      <c r="W46" s="6">
        <v>5</v>
      </c>
      <c r="X46" s="6">
        <v>5</v>
      </c>
      <c r="Y46" s="6">
        <v>5</v>
      </c>
      <c r="Z46" s="6">
        <v>6</v>
      </c>
      <c r="AA46" s="6">
        <v>4</v>
      </c>
      <c r="AB46" s="6">
        <v>4</v>
      </c>
      <c r="AC46" s="6">
        <v>4</v>
      </c>
      <c r="AD46" s="6">
        <v>4</v>
      </c>
      <c r="AE46" s="6">
        <v>5</v>
      </c>
      <c r="AF46" s="6">
        <v>5</v>
      </c>
      <c r="AG46" s="6">
        <v>5</v>
      </c>
      <c r="AH46" s="6">
        <v>5</v>
      </c>
      <c r="AI46" s="6">
        <v>5</v>
      </c>
      <c r="AJ46" s="6">
        <v>5</v>
      </c>
      <c r="AK46" s="6">
        <v>5</v>
      </c>
      <c r="AL46" s="6">
        <v>5</v>
      </c>
      <c r="AM46" s="6">
        <v>4</v>
      </c>
      <c r="AN46" s="6">
        <v>4</v>
      </c>
      <c r="AO46" s="6">
        <v>4</v>
      </c>
      <c r="AP46" s="6">
        <v>4</v>
      </c>
      <c r="AQ46" s="6">
        <v>5</v>
      </c>
      <c r="AR46" s="6">
        <v>5</v>
      </c>
      <c r="AS46" s="6">
        <v>5</v>
      </c>
      <c r="AT46" s="6">
        <v>5</v>
      </c>
      <c r="AU46" s="6">
        <v>5</v>
      </c>
      <c r="AV46" s="6">
        <v>5</v>
      </c>
      <c r="AW46" s="6">
        <v>5</v>
      </c>
      <c r="AX46" s="6">
        <v>5</v>
      </c>
    </row>
    <row r="47" spans="3:50" x14ac:dyDescent="0.25">
      <c r="C47">
        <f t="shared" si="0"/>
        <v>0.95238095238095233</v>
      </c>
      <c r="D47" s="6" t="s">
        <v>455</v>
      </c>
      <c r="E47" s="7" t="s">
        <v>79</v>
      </c>
      <c r="F47" s="65">
        <f t="shared" si="1"/>
        <v>39473.599999999999</v>
      </c>
      <c r="G47" s="7">
        <f t="shared" si="2"/>
        <v>8000</v>
      </c>
      <c r="H47" s="7">
        <v>50</v>
      </c>
      <c r="I47" s="7">
        <f t="shared" si="3"/>
        <v>160</v>
      </c>
      <c r="J47" s="7"/>
      <c r="K47" s="7"/>
      <c r="L47" s="7"/>
      <c r="M47" s="7"/>
      <c r="N47" s="7"/>
      <c r="O47" s="6"/>
      <c r="P47" s="6">
        <v>5</v>
      </c>
      <c r="Q47" s="6">
        <v>5</v>
      </c>
      <c r="R47" s="6">
        <v>5</v>
      </c>
      <c r="S47" s="6">
        <v>5</v>
      </c>
      <c r="T47" s="6">
        <v>5</v>
      </c>
      <c r="U47" s="6">
        <v>5</v>
      </c>
      <c r="V47" s="6">
        <v>5</v>
      </c>
      <c r="W47" s="6">
        <v>5</v>
      </c>
      <c r="X47" s="6">
        <v>5</v>
      </c>
      <c r="Y47" s="6">
        <v>5</v>
      </c>
      <c r="Z47" s="6">
        <v>6</v>
      </c>
      <c r="AA47" s="6">
        <v>6</v>
      </c>
      <c r="AB47" s="6">
        <v>6</v>
      </c>
      <c r="AC47" s="6">
        <v>6</v>
      </c>
      <c r="AD47" s="6">
        <v>6</v>
      </c>
      <c r="AE47" s="6">
        <v>6</v>
      </c>
      <c r="AF47" s="6">
        <v>6</v>
      </c>
      <c r="AG47" s="6">
        <v>6</v>
      </c>
      <c r="AH47" s="6">
        <v>6</v>
      </c>
      <c r="AI47" s="6">
        <v>6</v>
      </c>
      <c r="AJ47" s="6">
        <v>6</v>
      </c>
      <c r="AK47" s="6">
        <v>6</v>
      </c>
      <c r="AL47" s="6">
        <v>6</v>
      </c>
      <c r="AM47" s="6">
        <v>3</v>
      </c>
      <c r="AN47" s="6">
        <v>3</v>
      </c>
      <c r="AO47" s="6">
        <v>3</v>
      </c>
      <c r="AP47" s="6">
        <v>3</v>
      </c>
      <c r="AQ47" s="6">
        <v>3</v>
      </c>
      <c r="AR47" s="6">
        <v>3</v>
      </c>
      <c r="AS47" s="6">
        <v>3</v>
      </c>
      <c r="AT47" s="6">
        <v>3</v>
      </c>
      <c r="AU47" s="6">
        <v>3</v>
      </c>
      <c r="AV47" s="6">
        <v>2</v>
      </c>
      <c r="AW47" s="6"/>
      <c r="AX47" s="6">
        <v>3</v>
      </c>
    </row>
    <row r="48" spans="3:50" x14ac:dyDescent="0.25">
      <c r="C48">
        <f t="shared" si="0"/>
        <v>0.59523809523809523</v>
      </c>
      <c r="D48" s="6" t="s">
        <v>456</v>
      </c>
      <c r="E48" s="7" t="s">
        <v>80</v>
      </c>
      <c r="F48" s="65">
        <f t="shared" si="1"/>
        <v>24671</v>
      </c>
      <c r="G48" s="7">
        <f t="shared" si="2"/>
        <v>5000</v>
      </c>
      <c r="H48" s="7">
        <v>50</v>
      </c>
      <c r="I48" s="7">
        <f t="shared" si="3"/>
        <v>100</v>
      </c>
      <c r="J48" s="7"/>
      <c r="K48" s="7"/>
      <c r="L48" s="7"/>
      <c r="M48" s="7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>
        <v>10</v>
      </c>
      <c r="AB48" s="6">
        <v>10</v>
      </c>
      <c r="AC48" s="6">
        <v>8</v>
      </c>
      <c r="AD48" s="6">
        <v>8</v>
      </c>
      <c r="AE48" s="6">
        <v>8</v>
      </c>
      <c r="AF48" s="6">
        <v>8</v>
      </c>
      <c r="AG48" s="6">
        <v>8</v>
      </c>
      <c r="AH48" s="6">
        <v>8</v>
      </c>
      <c r="AI48" s="6">
        <v>8</v>
      </c>
      <c r="AJ48" s="6">
        <v>8</v>
      </c>
      <c r="AK48" s="6">
        <v>8</v>
      </c>
      <c r="AL48" s="6">
        <v>8</v>
      </c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3:50" x14ac:dyDescent="0.25">
      <c r="C49">
        <f t="shared" si="0"/>
        <v>0.8571428571428571</v>
      </c>
      <c r="D49" s="6" t="s">
        <v>457</v>
      </c>
      <c r="E49" s="7" t="s">
        <v>81</v>
      </c>
      <c r="F49" s="65">
        <f t="shared" si="1"/>
        <v>35526.239999999998</v>
      </c>
      <c r="G49" s="7">
        <f t="shared" si="2"/>
        <v>7200</v>
      </c>
      <c r="H49" s="7">
        <v>50</v>
      </c>
      <c r="I49" s="7">
        <f t="shared" si="3"/>
        <v>144</v>
      </c>
      <c r="J49" s="7"/>
      <c r="K49" s="7"/>
      <c r="L49" s="7"/>
      <c r="M49" s="7"/>
      <c r="N49" s="7"/>
      <c r="O49" s="6"/>
      <c r="P49" s="6">
        <v>4</v>
      </c>
      <c r="Q49" s="6">
        <v>4</v>
      </c>
      <c r="R49" s="6">
        <v>4</v>
      </c>
      <c r="S49" s="6">
        <v>4</v>
      </c>
      <c r="T49" s="6">
        <v>4</v>
      </c>
      <c r="U49" s="6">
        <v>4</v>
      </c>
      <c r="V49" s="6">
        <v>4</v>
      </c>
      <c r="W49" s="6">
        <v>4</v>
      </c>
      <c r="X49" s="6">
        <v>4</v>
      </c>
      <c r="Y49" s="6">
        <v>4</v>
      </c>
      <c r="Z49" s="6">
        <v>4</v>
      </c>
      <c r="AA49" s="6">
        <v>6</v>
      </c>
      <c r="AB49" s="6">
        <v>4</v>
      </c>
      <c r="AC49" s="6">
        <v>4</v>
      </c>
      <c r="AD49" s="6">
        <v>4</v>
      </c>
      <c r="AE49" s="6">
        <v>4</v>
      </c>
      <c r="AF49" s="6">
        <v>4</v>
      </c>
      <c r="AG49" s="6">
        <v>4</v>
      </c>
      <c r="AH49" s="6">
        <v>4</v>
      </c>
      <c r="AI49" s="6">
        <v>4</v>
      </c>
      <c r="AJ49" s="6">
        <v>4</v>
      </c>
      <c r="AK49" s="6">
        <v>4</v>
      </c>
      <c r="AL49" s="6">
        <v>4</v>
      </c>
      <c r="AM49" s="6">
        <v>4</v>
      </c>
      <c r="AN49" s="6">
        <v>4</v>
      </c>
      <c r="AO49" s="6">
        <v>4</v>
      </c>
      <c r="AP49" s="6">
        <v>4</v>
      </c>
      <c r="AQ49" s="6">
        <v>4</v>
      </c>
      <c r="AR49" s="6">
        <v>4</v>
      </c>
      <c r="AS49" s="6">
        <v>4</v>
      </c>
      <c r="AT49" s="6">
        <v>4</v>
      </c>
      <c r="AU49" s="6">
        <v>4</v>
      </c>
      <c r="AV49" s="6">
        <v>4</v>
      </c>
      <c r="AW49" s="6">
        <v>4</v>
      </c>
      <c r="AX49" s="6">
        <v>6</v>
      </c>
    </row>
    <row r="50" spans="3:50" x14ac:dyDescent="0.25">
      <c r="C50">
        <f t="shared" si="0"/>
        <v>0.8571428571428571</v>
      </c>
      <c r="D50" s="6" t="s">
        <v>458</v>
      </c>
      <c r="E50" s="7" t="s">
        <v>82</v>
      </c>
      <c r="F50" s="65">
        <f t="shared" si="1"/>
        <v>35526.239999999998</v>
      </c>
      <c r="G50" s="7">
        <f t="shared" si="2"/>
        <v>7200</v>
      </c>
      <c r="H50" s="7">
        <v>50</v>
      </c>
      <c r="I50" s="7">
        <f t="shared" si="3"/>
        <v>144</v>
      </c>
      <c r="J50" s="7"/>
      <c r="K50" s="7"/>
      <c r="L50" s="7"/>
      <c r="M50" s="7"/>
      <c r="N50" s="7"/>
      <c r="O50" s="6"/>
      <c r="P50" s="6">
        <v>4</v>
      </c>
      <c r="Q50" s="6">
        <v>4</v>
      </c>
      <c r="R50" s="6">
        <v>4</v>
      </c>
      <c r="S50" s="6">
        <v>4</v>
      </c>
      <c r="T50" s="6">
        <v>4</v>
      </c>
      <c r="U50" s="6">
        <v>4</v>
      </c>
      <c r="V50" s="6">
        <v>4</v>
      </c>
      <c r="W50" s="6">
        <v>4</v>
      </c>
      <c r="X50" s="6">
        <v>4</v>
      </c>
      <c r="Y50" s="6">
        <v>4</v>
      </c>
      <c r="Z50" s="6">
        <v>4</v>
      </c>
      <c r="AA50" s="6">
        <v>6</v>
      </c>
      <c r="AB50" s="6">
        <v>4</v>
      </c>
      <c r="AC50" s="6">
        <v>4</v>
      </c>
      <c r="AD50" s="6">
        <v>4</v>
      </c>
      <c r="AE50" s="6">
        <v>4</v>
      </c>
      <c r="AF50" s="6">
        <v>4</v>
      </c>
      <c r="AG50" s="6">
        <v>4</v>
      </c>
      <c r="AH50" s="6">
        <v>4</v>
      </c>
      <c r="AI50" s="6">
        <v>4</v>
      </c>
      <c r="AJ50" s="6">
        <v>4</v>
      </c>
      <c r="AK50" s="6">
        <v>4</v>
      </c>
      <c r="AL50" s="6">
        <v>4</v>
      </c>
      <c r="AM50" s="6">
        <v>4</v>
      </c>
      <c r="AN50" s="6">
        <v>4</v>
      </c>
      <c r="AO50" s="6">
        <v>4</v>
      </c>
      <c r="AP50" s="6">
        <v>4</v>
      </c>
      <c r="AQ50" s="6">
        <v>4</v>
      </c>
      <c r="AR50" s="6">
        <v>4</v>
      </c>
      <c r="AS50" s="6">
        <v>4</v>
      </c>
      <c r="AT50" s="6">
        <v>4</v>
      </c>
      <c r="AU50" s="6">
        <v>4</v>
      </c>
      <c r="AV50" s="6">
        <v>4</v>
      </c>
      <c r="AW50" s="6">
        <v>4</v>
      </c>
      <c r="AX50" s="6">
        <v>6</v>
      </c>
    </row>
    <row r="51" spans="3:50" x14ac:dyDescent="0.25">
      <c r="C51">
        <f t="shared" si="0"/>
        <v>0.8571428571428571</v>
      </c>
      <c r="D51" s="6" t="s">
        <v>459</v>
      </c>
      <c r="E51" s="7" t="s">
        <v>83</v>
      </c>
      <c r="F51" s="65">
        <f t="shared" si="1"/>
        <v>35526.239999999998</v>
      </c>
      <c r="G51" s="7">
        <f t="shared" si="2"/>
        <v>7200</v>
      </c>
      <c r="H51" s="7">
        <v>50</v>
      </c>
      <c r="I51" s="7">
        <f t="shared" si="3"/>
        <v>144</v>
      </c>
      <c r="J51" s="7"/>
      <c r="K51" s="7"/>
      <c r="L51" s="7"/>
      <c r="M51" s="7"/>
      <c r="N51" s="7"/>
      <c r="O51" s="6"/>
      <c r="P51" s="6">
        <v>1</v>
      </c>
      <c r="Q51" s="6">
        <v>2</v>
      </c>
      <c r="R51" s="6">
        <v>2</v>
      </c>
      <c r="S51" s="6">
        <v>5</v>
      </c>
      <c r="T51" s="6">
        <v>6</v>
      </c>
      <c r="U51" s="6">
        <v>6</v>
      </c>
      <c r="V51" s="6">
        <v>5</v>
      </c>
      <c r="W51" s="6">
        <v>5</v>
      </c>
      <c r="X51" s="6">
        <v>5</v>
      </c>
      <c r="Y51" s="6">
        <v>5</v>
      </c>
      <c r="Z51" s="6">
        <v>5</v>
      </c>
      <c r="AA51" s="6">
        <v>4</v>
      </c>
      <c r="AB51" s="6">
        <v>4</v>
      </c>
      <c r="AC51" s="6">
        <v>4</v>
      </c>
      <c r="AD51" s="6">
        <v>4</v>
      </c>
      <c r="AE51" s="6">
        <v>4</v>
      </c>
      <c r="AF51" s="6">
        <v>4</v>
      </c>
      <c r="AG51" s="6">
        <v>4</v>
      </c>
      <c r="AH51" s="6">
        <v>4</v>
      </c>
      <c r="AI51" s="6">
        <v>4</v>
      </c>
      <c r="AJ51" s="6">
        <v>4</v>
      </c>
      <c r="AK51" s="6">
        <v>4</v>
      </c>
      <c r="AL51" s="6">
        <v>4</v>
      </c>
      <c r="AM51" s="6">
        <v>6</v>
      </c>
      <c r="AN51" s="6">
        <v>6</v>
      </c>
      <c r="AO51" s="6">
        <v>6</v>
      </c>
      <c r="AP51" s="6">
        <v>6</v>
      </c>
      <c r="AQ51" s="6">
        <v>6</v>
      </c>
      <c r="AR51" s="6">
        <v>6</v>
      </c>
      <c r="AS51" s="6">
        <v>6</v>
      </c>
      <c r="AT51" s="6">
        <v>7</v>
      </c>
      <c r="AU51" s="6"/>
      <c r="AV51" s="6"/>
      <c r="AW51" s="6"/>
      <c r="AX51" s="6"/>
    </row>
    <row r="52" spans="3:50" x14ac:dyDescent="0.25">
      <c r="C52">
        <f t="shared" si="0"/>
        <v>1.1666666666666667</v>
      </c>
      <c r="D52" s="6" t="s">
        <v>460</v>
      </c>
      <c r="E52" s="7" t="s">
        <v>84</v>
      </c>
      <c r="F52" s="65">
        <f t="shared" si="1"/>
        <v>33848.612000000001</v>
      </c>
      <c r="G52" s="7">
        <f t="shared" si="2"/>
        <v>6860</v>
      </c>
      <c r="H52" s="7">
        <v>35</v>
      </c>
      <c r="I52" s="7">
        <f t="shared" si="3"/>
        <v>196</v>
      </c>
      <c r="J52" s="7"/>
      <c r="K52" s="7"/>
      <c r="L52" s="7"/>
      <c r="M52" s="7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>
        <v>14</v>
      </c>
      <c r="AB52" s="6">
        <v>14</v>
      </c>
      <c r="AC52" s="6">
        <v>14</v>
      </c>
      <c r="AD52" s="6">
        <v>14</v>
      </c>
      <c r="AE52" s="6">
        <v>14</v>
      </c>
      <c r="AF52" s="6">
        <v>14</v>
      </c>
      <c r="AG52" s="6">
        <v>14</v>
      </c>
      <c r="AH52" s="6">
        <v>14</v>
      </c>
      <c r="AI52" s="6">
        <v>14</v>
      </c>
      <c r="AJ52" s="6">
        <v>14</v>
      </c>
      <c r="AK52" s="6">
        <v>14</v>
      </c>
      <c r="AL52" s="6">
        <v>14</v>
      </c>
      <c r="AM52" s="6">
        <v>14</v>
      </c>
      <c r="AN52" s="6">
        <v>14</v>
      </c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3:50" x14ac:dyDescent="0.25">
      <c r="C53">
        <f t="shared" si="0"/>
        <v>1.1666666666666667</v>
      </c>
      <c r="D53" s="6" t="s">
        <v>461</v>
      </c>
      <c r="E53" s="7" t="s">
        <v>85</v>
      </c>
      <c r="F53" s="65">
        <f t="shared" si="1"/>
        <v>33848.612000000001</v>
      </c>
      <c r="G53" s="7">
        <f t="shared" si="2"/>
        <v>6860</v>
      </c>
      <c r="H53" s="7">
        <v>35</v>
      </c>
      <c r="I53" s="7">
        <f t="shared" si="3"/>
        <v>196</v>
      </c>
      <c r="J53" s="7"/>
      <c r="K53" s="7"/>
      <c r="L53" s="7"/>
      <c r="M53" s="7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>
        <v>14</v>
      </c>
      <c r="AB53" s="6">
        <v>14</v>
      </c>
      <c r="AC53" s="6">
        <v>14</v>
      </c>
      <c r="AD53" s="6">
        <v>14</v>
      </c>
      <c r="AE53" s="6">
        <v>14</v>
      </c>
      <c r="AF53" s="6">
        <v>14</v>
      </c>
      <c r="AG53" s="6">
        <v>14</v>
      </c>
      <c r="AH53" s="6">
        <v>14</v>
      </c>
      <c r="AI53" s="6">
        <v>14</v>
      </c>
      <c r="AJ53" s="6">
        <v>14</v>
      </c>
      <c r="AK53" s="6">
        <v>14</v>
      </c>
      <c r="AL53" s="6">
        <v>14</v>
      </c>
      <c r="AM53" s="6">
        <v>14</v>
      </c>
      <c r="AN53" s="6">
        <v>14</v>
      </c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3:50" x14ac:dyDescent="0.25">
      <c r="C54">
        <f t="shared" si="0"/>
        <v>1.1904761904761905</v>
      </c>
      <c r="D54" s="6" t="s">
        <v>462</v>
      </c>
      <c r="E54" s="7" t="s">
        <v>86</v>
      </c>
      <c r="F54" s="65">
        <f t="shared" si="1"/>
        <v>24671</v>
      </c>
      <c r="G54" s="7">
        <f t="shared" si="2"/>
        <v>5000</v>
      </c>
      <c r="H54" s="7">
        <v>25</v>
      </c>
      <c r="I54" s="7">
        <f t="shared" si="3"/>
        <v>200</v>
      </c>
      <c r="J54" s="7"/>
      <c r="K54" s="7"/>
      <c r="L54" s="7"/>
      <c r="M54" s="7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>
        <v>10</v>
      </c>
      <c r="AB54" s="6">
        <v>10</v>
      </c>
      <c r="AC54" s="6">
        <v>10</v>
      </c>
      <c r="AD54" s="6">
        <v>10</v>
      </c>
      <c r="AE54" s="6">
        <v>10</v>
      </c>
      <c r="AF54" s="6">
        <v>10</v>
      </c>
      <c r="AG54" s="6">
        <v>10</v>
      </c>
      <c r="AH54" s="6">
        <v>10</v>
      </c>
      <c r="AI54" s="6">
        <v>10</v>
      </c>
      <c r="AJ54" s="6">
        <v>10</v>
      </c>
      <c r="AK54" s="6">
        <v>10</v>
      </c>
      <c r="AL54" s="6">
        <v>10</v>
      </c>
      <c r="AM54" s="6">
        <v>8</v>
      </c>
      <c r="AN54" s="6">
        <v>8</v>
      </c>
      <c r="AO54" s="6">
        <v>8</v>
      </c>
      <c r="AP54" s="6">
        <v>8</v>
      </c>
      <c r="AQ54" s="6">
        <v>8</v>
      </c>
      <c r="AR54" s="6">
        <v>8</v>
      </c>
      <c r="AS54" s="6">
        <v>8</v>
      </c>
      <c r="AT54" s="6">
        <v>8</v>
      </c>
      <c r="AU54" s="6">
        <v>4</v>
      </c>
      <c r="AV54" s="6">
        <v>4</v>
      </c>
      <c r="AW54" s="6">
        <v>4</v>
      </c>
      <c r="AX54" s="6">
        <v>4</v>
      </c>
    </row>
    <row r="55" spans="3:50" x14ac:dyDescent="0.25">
      <c r="C55">
        <f t="shared" si="0"/>
        <v>1.4285714285714286</v>
      </c>
      <c r="D55" s="6" t="s">
        <v>463</v>
      </c>
      <c r="E55" s="7" t="s">
        <v>87</v>
      </c>
      <c r="F55" s="65">
        <f t="shared" si="1"/>
        <v>29605.199999999997</v>
      </c>
      <c r="G55" s="7">
        <f t="shared" si="2"/>
        <v>6000</v>
      </c>
      <c r="H55" s="7">
        <v>25</v>
      </c>
      <c r="I55" s="7">
        <f t="shared" si="3"/>
        <v>240</v>
      </c>
      <c r="J55" s="7"/>
      <c r="K55" s="7"/>
      <c r="L55" s="7"/>
      <c r="M55" s="7"/>
      <c r="N55" s="7"/>
      <c r="O55" s="6"/>
      <c r="P55" s="6">
        <v>3</v>
      </c>
      <c r="Q55" s="6">
        <v>5</v>
      </c>
      <c r="R55" s="6">
        <v>7</v>
      </c>
      <c r="S55" s="6">
        <v>8</v>
      </c>
      <c r="T55" s="6">
        <v>9</v>
      </c>
      <c r="U55" s="6">
        <v>8</v>
      </c>
      <c r="V55" s="6">
        <v>8</v>
      </c>
      <c r="W55" s="6">
        <v>8</v>
      </c>
      <c r="X55" s="6">
        <v>8</v>
      </c>
      <c r="Y55" s="6">
        <v>9</v>
      </c>
      <c r="Z55" s="6">
        <v>6</v>
      </c>
      <c r="AA55" s="6">
        <v>6</v>
      </c>
      <c r="AB55" s="6">
        <v>6</v>
      </c>
      <c r="AC55" s="6">
        <v>7</v>
      </c>
      <c r="AD55" s="6">
        <v>7</v>
      </c>
      <c r="AE55" s="6">
        <v>7</v>
      </c>
      <c r="AF55" s="6">
        <v>7</v>
      </c>
      <c r="AG55" s="6">
        <v>7</v>
      </c>
      <c r="AH55" s="6">
        <v>7</v>
      </c>
      <c r="AI55" s="6">
        <v>7</v>
      </c>
      <c r="AJ55" s="6">
        <v>7</v>
      </c>
      <c r="AK55" s="6">
        <v>7</v>
      </c>
      <c r="AL55" s="6">
        <v>4</v>
      </c>
      <c r="AM55" s="6">
        <v>12</v>
      </c>
      <c r="AN55" s="6">
        <v>10</v>
      </c>
      <c r="AO55" s="6">
        <v>10</v>
      </c>
      <c r="AP55" s="6">
        <v>10</v>
      </c>
      <c r="AQ55" s="6">
        <v>10</v>
      </c>
      <c r="AR55" s="6">
        <v>10</v>
      </c>
      <c r="AS55" s="6">
        <v>10</v>
      </c>
      <c r="AT55" s="6">
        <v>10</v>
      </c>
      <c r="AU55" s="6"/>
      <c r="AV55" s="6"/>
      <c r="AW55" s="6"/>
      <c r="AX55" s="6"/>
    </row>
    <row r="56" spans="3:50" x14ac:dyDescent="0.25">
      <c r="C56">
        <f t="shared" si="0"/>
        <v>1.4285714285714286</v>
      </c>
      <c r="D56" s="6" t="s">
        <v>464</v>
      </c>
      <c r="E56" s="7" t="s">
        <v>88</v>
      </c>
      <c r="F56" s="65">
        <f t="shared" si="1"/>
        <v>29605.199999999997</v>
      </c>
      <c r="G56" s="7">
        <f t="shared" si="2"/>
        <v>6000</v>
      </c>
      <c r="H56" s="7">
        <v>25</v>
      </c>
      <c r="I56" s="7">
        <f t="shared" si="3"/>
        <v>240</v>
      </c>
      <c r="J56" s="7"/>
      <c r="K56" s="7"/>
      <c r="L56" s="7"/>
      <c r="M56" s="7"/>
      <c r="N56" s="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>
        <v>12</v>
      </c>
      <c r="AB56" s="6">
        <v>12</v>
      </c>
      <c r="AC56" s="6">
        <v>12</v>
      </c>
      <c r="AD56" s="6">
        <v>12</v>
      </c>
      <c r="AE56" s="6">
        <v>12</v>
      </c>
      <c r="AF56" s="6">
        <v>12</v>
      </c>
      <c r="AG56" s="6">
        <v>12</v>
      </c>
      <c r="AH56" s="6">
        <v>12</v>
      </c>
      <c r="AI56" s="6">
        <v>12</v>
      </c>
      <c r="AJ56" s="6">
        <v>12</v>
      </c>
      <c r="AK56" s="6">
        <v>12</v>
      </c>
      <c r="AL56" s="6">
        <v>18</v>
      </c>
      <c r="AM56" s="6">
        <v>22</v>
      </c>
      <c r="AN56" s="6">
        <v>22</v>
      </c>
      <c r="AO56" s="6">
        <v>22</v>
      </c>
      <c r="AP56" s="6">
        <v>24</v>
      </c>
      <c r="AQ56" s="6"/>
      <c r="AR56" s="6"/>
      <c r="AS56" s="6"/>
      <c r="AT56" s="6"/>
      <c r="AU56" s="6"/>
      <c r="AV56" s="6"/>
      <c r="AW56" s="6"/>
      <c r="AX56" s="6"/>
    </row>
    <row r="57" spans="3:50" x14ac:dyDescent="0.25">
      <c r="C57">
        <f t="shared" si="0"/>
        <v>1.4285714285714286</v>
      </c>
      <c r="D57" s="71" t="s">
        <v>465</v>
      </c>
      <c r="E57" s="7" t="s">
        <v>89</v>
      </c>
      <c r="F57" s="65">
        <f t="shared" si="1"/>
        <v>29605.199999999997</v>
      </c>
      <c r="G57" s="7">
        <f t="shared" si="2"/>
        <v>6000</v>
      </c>
      <c r="H57" s="7">
        <v>25</v>
      </c>
      <c r="I57" s="7">
        <f t="shared" si="3"/>
        <v>240</v>
      </c>
      <c r="J57" s="7"/>
      <c r="K57" s="7"/>
      <c r="L57" s="7"/>
      <c r="M57" s="7"/>
      <c r="N57" s="7"/>
      <c r="O57" s="6"/>
      <c r="P57" s="6"/>
      <c r="Q57" s="6"/>
      <c r="R57" s="6"/>
      <c r="S57" s="6">
        <v>24</v>
      </c>
      <c r="T57" s="6">
        <v>24</v>
      </c>
      <c r="U57" s="6">
        <v>24</v>
      </c>
      <c r="V57" s="6">
        <v>24</v>
      </c>
      <c r="W57" s="6">
        <v>24</v>
      </c>
      <c r="X57" s="6">
        <v>24</v>
      </c>
      <c r="Y57" s="6">
        <v>24</v>
      </c>
      <c r="Z57" s="6">
        <v>24</v>
      </c>
      <c r="AA57" s="6">
        <v>24</v>
      </c>
      <c r="AB57" s="6">
        <v>24</v>
      </c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3:50" x14ac:dyDescent="0.25">
      <c r="C58">
        <f t="shared" si="0"/>
        <v>0</v>
      </c>
      <c r="D58" s="6" t="s">
        <v>466</v>
      </c>
      <c r="E58" s="7" t="s">
        <v>90</v>
      </c>
      <c r="F58" s="65">
        <f t="shared" si="1"/>
        <v>0</v>
      </c>
      <c r="G58" s="7">
        <f t="shared" si="2"/>
        <v>0</v>
      </c>
      <c r="H58" s="7"/>
      <c r="I58" s="7">
        <f t="shared" si="3"/>
        <v>0</v>
      </c>
      <c r="J58" s="7"/>
      <c r="K58" s="7"/>
      <c r="L58" s="7"/>
      <c r="M58" s="7"/>
      <c r="N58" s="7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3:50" x14ac:dyDescent="0.25">
      <c r="C59">
        <f t="shared" si="0"/>
        <v>0</v>
      </c>
      <c r="D59" s="6" t="s">
        <v>467</v>
      </c>
      <c r="E59" s="7" t="s">
        <v>91</v>
      </c>
      <c r="F59" s="65">
        <f t="shared" si="1"/>
        <v>0</v>
      </c>
      <c r="G59" s="7">
        <f t="shared" si="2"/>
        <v>0</v>
      </c>
      <c r="H59" s="7"/>
      <c r="I59" s="7">
        <f t="shared" si="3"/>
        <v>0</v>
      </c>
      <c r="J59" s="7"/>
      <c r="K59" s="7"/>
      <c r="L59" s="7"/>
      <c r="M59" s="7"/>
      <c r="N59" s="7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3:50" x14ac:dyDescent="0.25">
      <c r="C60">
        <f t="shared" si="0"/>
        <v>0</v>
      </c>
      <c r="D60" s="6" t="s">
        <v>468</v>
      </c>
      <c r="E60" s="7" t="s">
        <v>92</v>
      </c>
      <c r="F60" s="65">
        <f t="shared" si="1"/>
        <v>0</v>
      </c>
      <c r="G60" s="7">
        <f t="shared" si="2"/>
        <v>0</v>
      </c>
      <c r="H60" s="7"/>
      <c r="I60" s="7">
        <f t="shared" si="3"/>
        <v>0</v>
      </c>
      <c r="J60" s="7"/>
      <c r="K60" s="7"/>
      <c r="L60" s="7"/>
      <c r="M60" s="7"/>
      <c r="N60" s="7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3:50" x14ac:dyDescent="0.25">
      <c r="C61">
        <f t="shared" si="0"/>
        <v>0</v>
      </c>
      <c r="D61" s="6" t="s">
        <v>469</v>
      </c>
      <c r="E61" s="7" t="s">
        <v>93</v>
      </c>
      <c r="F61" s="65">
        <f t="shared" si="1"/>
        <v>0</v>
      </c>
      <c r="G61" s="7">
        <f t="shared" si="2"/>
        <v>0</v>
      </c>
      <c r="H61" s="7"/>
      <c r="I61" s="7">
        <f t="shared" si="3"/>
        <v>0</v>
      </c>
      <c r="J61" s="7"/>
      <c r="K61" s="7"/>
      <c r="L61" s="7"/>
      <c r="M61" s="7"/>
      <c r="N61" s="7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3:50" x14ac:dyDescent="0.25">
      <c r="C62">
        <f t="shared" si="0"/>
        <v>0</v>
      </c>
      <c r="D62" s="6" t="s">
        <v>470</v>
      </c>
      <c r="E62" s="7" t="s">
        <v>94</v>
      </c>
      <c r="F62" s="65">
        <f t="shared" si="1"/>
        <v>0</v>
      </c>
      <c r="G62" s="7">
        <f t="shared" si="2"/>
        <v>0</v>
      </c>
      <c r="H62" s="7"/>
      <c r="I62" s="7">
        <f t="shared" si="3"/>
        <v>0</v>
      </c>
      <c r="J62" s="7"/>
      <c r="K62" s="7"/>
      <c r="L62" s="7"/>
      <c r="M62" s="7"/>
      <c r="N62" s="7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3:50" x14ac:dyDescent="0.25">
      <c r="C63">
        <f t="shared" si="0"/>
        <v>0</v>
      </c>
      <c r="D63" s="6" t="s">
        <v>471</v>
      </c>
      <c r="E63" s="7" t="s">
        <v>95</v>
      </c>
      <c r="F63" s="65">
        <f t="shared" si="1"/>
        <v>0</v>
      </c>
      <c r="G63" s="7">
        <f t="shared" si="2"/>
        <v>0</v>
      </c>
      <c r="H63" s="7"/>
      <c r="I63" s="7">
        <f t="shared" si="3"/>
        <v>0</v>
      </c>
      <c r="J63" s="7"/>
      <c r="K63" s="7"/>
      <c r="L63" s="7"/>
      <c r="M63" s="7"/>
      <c r="N63" s="7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3:50" x14ac:dyDescent="0.25">
      <c r="C64">
        <f t="shared" si="0"/>
        <v>0</v>
      </c>
      <c r="D64" s="6" t="s">
        <v>472</v>
      </c>
      <c r="E64" s="7" t="s">
        <v>96</v>
      </c>
      <c r="F64" s="65">
        <f t="shared" si="1"/>
        <v>0</v>
      </c>
      <c r="G64" s="7">
        <f t="shared" si="2"/>
        <v>0</v>
      </c>
      <c r="H64" s="7"/>
      <c r="I64" s="7">
        <f t="shared" si="3"/>
        <v>0</v>
      </c>
      <c r="J64" s="7"/>
      <c r="K64" s="7"/>
      <c r="L64" s="7"/>
      <c r="M64" s="7"/>
      <c r="N64" s="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3:50" x14ac:dyDescent="0.25">
      <c r="C65">
        <f t="shared" si="0"/>
        <v>0</v>
      </c>
      <c r="D65" s="6" t="s">
        <v>473</v>
      </c>
      <c r="E65" s="7" t="s">
        <v>97</v>
      </c>
      <c r="F65" s="65">
        <f t="shared" si="1"/>
        <v>0</v>
      </c>
      <c r="G65" s="7">
        <f t="shared" si="2"/>
        <v>0</v>
      </c>
      <c r="H65" s="7"/>
      <c r="I65" s="7">
        <f t="shared" si="3"/>
        <v>0</v>
      </c>
      <c r="J65" s="7"/>
      <c r="K65" s="7"/>
      <c r="L65" s="7"/>
      <c r="M65" s="7"/>
      <c r="N65" s="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3:50" x14ac:dyDescent="0.25">
      <c r="C66">
        <f t="shared" si="0"/>
        <v>0</v>
      </c>
      <c r="D66" s="6" t="s">
        <v>474</v>
      </c>
      <c r="E66" s="7" t="s">
        <v>98</v>
      </c>
      <c r="F66" s="65">
        <f t="shared" si="1"/>
        <v>0</v>
      </c>
      <c r="G66" s="7">
        <f t="shared" si="2"/>
        <v>0</v>
      </c>
      <c r="H66" s="7"/>
      <c r="I66" s="7">
        <f t="shared" si="3"/>
        <v>0</v>
      </c>
      <c r="J66" s="7"/>
      <c r="K66" s="7"/>
      <c r="L66" s="7"/>
      <c r="M66" s="7"/>
      <c r="N66" s="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3:50" x14ac:dyDescent="0.25">
      <c r="C67">
        <f t="shared" si="0"/>
        <v>0</v>
      </c>
      <c r="D67" s="6" t="s">
        <v>475</v>
      </c>
      <c r="E67" s="7" t="s">
        <v>99</v>
      </c>
      <c r="F67" s="65">
        <f t="shared" si="1"/>
        <v>0</v>
      </c>
      <c r="G67" s="7">
        <f t="shared" si="2"/>
        <v>0</v>
      </c>
      <c r="H67" s="7"/>
      <c r="I67" s="7">
        <f t="shared" si="3"/>
        <v>0</v>
      </c>
      <c r="J67" s="7"/>
      <c r="K67" s="7"/>
      <c r="L67" s="7"/>
      <c r="M67" s="7"/>
      <c r="N67" s="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3:50" x14ac:dyDescent="0.25">
      <c r="C68">
        <f t="shared" si="0"/>
        <v>0</v>
      </c>
      <c r="D68" s="6" t="s">
        <v>476</v>
      </c>
      <c r="E68" s="7" t="s">
        <v>100</v>
      </c>
      <c r="F68" s="65">
        <f t="shared" si="1"/>
        <v>0</v>
      </c>
      <c r="G68" s="7">
        <f t="shared" si="2"/>
        <v>0</v>
      </c>
      <c r="H68" s="7"/>
      <c r="I68" s="7">
        <f t="shared" si="3"/>
        <v>0</v>
      </c>
      <c r="J68" s="7"/>
      <c r="K68" s="7"/>
      <c r="L68" s="7"/>
      <c r="M68" s="7"/>
      <c r="N68" s="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3:50" x14ac:dyDescent="0.25">
      <c r="C69">
        <f t="shared" ref="C69:C133" si="4">I69/168</f>
        <v>0</v>
      </c>
      <c r="D69" s="6" t="s">
        <v>477</v>
      </c>
      <c r="E69" s="7" t="s">
        <v>101</v>
      </c>
      <c r="F69" s="65">
        <f t="shared" si="1"/>
        <v>0</v>
      </c>
      <c r="G69" s="7">
        <f t="shared" si="2"/>
        <v>0</v>
      </c>
      <c r="H69" s="7"/>
      <c r="I69" s="7">
        <f t="shared" si="3"/>
        <v>0</v>
      </c>
      <c r="J69" s="7"/>
      <c r="K69" s="7"/>
      <c r="L69" s="7"/>
      <c r="M69" s="7"/>
      <c r="N69" s="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3:50" x14ac:dyDescent="0.25">
      <c r="C70">
        <f t="shared" si="4"/>
        <v>0</v>
      </c>
      <c r="D70" s="6" t="s">
        <v>478</v>
      </c>
      <c r="E70" s="7" t="s">
        <v>102</v>
      </c>
      <c r="F70" s="65">
        <f t="shared" si="1"/>
        <v>0</v>
      </c>
      <c r="G70" s="7">
        <f t="shared" si="2"/>
        <v>0</v>
      </c>
      <c r="H70" s="7"/>
      <c r="I70" s="7">
        <f t="shared" si="3"/>
        <v>0</v>
      </c>
      <c r="J70" s="7"/>
      <c r="K70" s="7"/>
      <c r="L70" s="7"/>
      <c r="M70" s="7"/>
      <c r="N70" s="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3:50" x14ac:dyDescent="0.25">
      <c r="C71">
        <f t="shared" si="4"/>
        <v>0</v>
      </c>
      <c r="D71" s="6" t="s">
        <v>479</v>
      </c>
      <c r="E71" s="7" t="s">
        <v>103</v>
      </c>
      <c r="F71" s="65">
        <f t="shared" si="1"/>
        <v>0</v>
      </c>
      <c r="G71" s="7">
        <f t="shared" si="2"/>
        <v>0</v>
      </c>
      <c r="H71" s="7"/>
      <c r="I71" s="7">
        <f t="shared" si="3"/>
        <v>0</v>
      </c>
      <c r="J71" s="7"/>
      <c r="K71" s="7"/>
      <c r="L71" s="7"/>
      <c r="M71" s="7"/>
      <c r="N71" s="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3:50" x14ac:dyDescent="0.25">
      <c r="C72">
        <f t="shared" si="4"/>
        <v>0</v>
      </c>
      <c r="D72" s="6" t="s">
        <v>480</v>
      </c>
      <c r="E72" s="7" t="s">
        <v>104</v>
      </c>
      <c r="F72" s="65">
        <f t="shared" si="1"/>
        <v>0</v>
      </c>
      <c r="G72" s="7">
        <f t="shared" si="2"/>
        <v>0</v>
      </c>
      <c r="H72" s="7"/>
      <c r="I72" s="7">
        <f t="shared" si="3"/>
        <v>0</v>
      </c>
      <c r="J72" s="7"/>
      <c r="K72" s="7"/>
      <c r="L72" s="7"/>
      <c r="M72" s="7"/>
      <c r="N72" s="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3:50" x14ac:dyDescent="0.25">
      <c r="C73">
        <f t="shared" si="4"/>
        <v>0</v>
      </c>
      <c r="D73" s="6" t="s">
        <v>481</v>
      </c>
      <c r="E73" s="7" t="s">
        <v>105</v>
      </c>
      <c r="F73" s="65">
        <f t="shared" si="1"/>
        <v>0</v>
      </c>
      <c r="G73" s="7">
        <f t="shared" si="2"/>
        <v>0</v>
      </c>
      <c r="H73" s="7"/>
      <c r="I73" s="7">
        <f t="shared" si="3"/>
        <v>0</v>
      </c>
      <c r="J73" s="7"/>
      <c r="K73" s="7"/>
      <c r="L73" s="7"/>
      <c r="M73" s="7"/>
      <c r="N73" s="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3:50" x14ac:dyDescent="0.25">
      <c r="C74">
        <f t="shared" si="4"/>
        <v>0</v>
      </c>
      <c r="D74" s="6" t="s">
        <v>482</v>
      </c>
      <c r="E74" s="7" t="s">
        <v>106</v>
      </c>
      <c r="F74" s="65">
        <f t="shared" si="1"/>
        <v>0</v>
      </c>
      <c r="G74" s="7">
        <f t="shared" si="2"/>
        <v>0</v>
      </c>
      <c r="H74" s="7"/>
      <c r="I74" s="7">
        <f t="shared" si="3"/>
        <v>0</v>
      </c>
      <c r="J74" s="7"/>
      <c r="K74" s="7"/>
      <c r="L74" s="7"/>
      <c r="M74" s="7"/>
      <c r="N74" s="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3:50" x14ac:dyDescent="0.25">
      <c r="C75">
        <f t="shared" si="4"/>
        <v>0</v>
      </c>
      <c r="D75" s="6" t="s">
        <v>483</v>
      </c>
      <c r="E75" s="7" t="s">
        <v>107</v>
      </c>
      <c r="F75" s="65">
        <f t="shared" si="1"/>
        <v>0</v>
      </c>
      <c r="G75" s="7">
        <f t="shared" si="2"/>
        <v>0</v>
      </c>
      <c r="H75" s="7"/>
      <c r="I75" s="7">
        <f t="shared" si="3"/>
        <v>0</v>
      </c>
      <c r="J75" s="7"/>
      <c r="K75" s="7"/>
      <c r="L75" s="7"/>
      <c r="M75" s="7"/>
      <c r="N75" s="7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3:50" x14ac:dyDescent="0.25">
      <c r="C76">
        <f t="shared" si="4"/>
        <v>0</v>
      </c>
      <c r="D76" s="6" t="s">
        <v>484</v>
      </c>
      <c r="E76" s="7" t="s">
        <v>108</v>
      </c>
      <c r="F76" s="65">
        <f t="shared" si="1"/>
        <v>0</v>
      </c>
      <c r="G76" s="7">
        <f t="shared" si="2"/>
        <v>0</v>
      </c>
      <c r="H76" s="7"/>
      <c r="I76" s="7">
        <f t="shared" si="3"/>
        <v>0</v>
      </c>
      <c r="J76" s="7"/>
      <c r="K76" s="7"/>
      <c r="L76" s="7"/>
      <c r="M76" s="7"/>
      <c r="N76" s="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3:50" x14ac:dyDescent="0.25">
      <c r="C77">
        <f t="shared" si="4"/>
        <v>0</v>
      </c>
      <c r="D77" s="6" t="s">
        <v>485</v>
      </c>
      <c r="E77" s="7" t="s">
        <v>109</v>
      </c>
      <c r="F77" s="65">
        <f t="shared" si="1"/>
        <v>0</v>
      </c>
      <c r="G77" s="7">
        <f t="shared" si="2"/>
        <v>0</v>
      </c>
      <c r="H77" s="7"/>
      <c r="I77" s="7">
        <f t="shared" si="3"/>
        <v>0</v>
      </c>
      <c r="J77" s="7"/>
      <c r="K77" s="7"/>
      <c r="L77" s="7"/>
      <c r="M77" s="7"/>
      <c r="N77" s="7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3:50" x14ac:dyDescent="0.25">
      <c r="C78">
        <f t="shared" si="4"/>
        <v>0</v>
      </c>
      <c r="D78" s="6" t="s">
        <v>486</v>
      </c>
      <c r="E78" s="7" t="s">
        <v>110</v>
      </c>
      <c r="F78" s="65">
        <f t="shared" si="1"/>
        <v>0</v>
      </c>
      <c r="G78" s="7">
        <f t="shared" si="2"/>
        <v>0</v>
      </c>
      <c r="H78" s="7"/>
      <c r="I78" s="7">
        <f t="shared" si="3"/>
        <v>0</v>
      </c>
      <c r="J78" s="7"/>
      <c r="K78" s="7"/>
      <c r="L78" s="7"/>
      <c r="M78" s="7"/>
      <c r="N78" s="7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3:50" x14ac:dyDescent="0.25">
      <c r="C79">
        <f t="shared" si="4"/>
        <v>0</v>
      </c>
      <c r="D79" s="6" t="s">
        <v>487</v>
      </c>
      <c r="E79" s="7" t="s">
        <v>111</v>
      </c>
      <c r="F79" s="65">
        <f t="shared" si="1"/>
        <v>0</v>
      </c>
      <c r="G79" s="7">
        <f t="shared" si="2"/>
        <v>0</v>
      </c>
      <c r="H79" s="7"/>
      <c r="I79" s="7">
        <f t="shared" si="3"/>
        <v>0</v>
      </c>
      <c r="J79" s="7"/>
      <c r="K79" s="7"/>
      <c r="L79" s="7"/>
      <c r="M79" s="7"/>
      <c r="N79" s="7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3:50" x14ac:dyDescent="0.25">
      <c r="C80">
        <f t="shared" si="4"/>
        <v>0</v>
      </c>
      <c r="D80" s="6" t="s">
        <v>488</v>
      </c>
      <c r="E80" s="7" t="s">
        <v>112</v>
      </c>
      <c r="F80" s="65">
        <f t="shared" si="1"/>
        <v>0</v>
      </c>
      <c r="G80" s="7">
        <f t="shared" si="2"/>
        <v>0</v>
      </c>
      <c r="H80" s="7"/>
      <c r="I80" s="7">
        <f t="shared" si="3"/>
        <v>0</v>
      </c>
      <c r="J80" s="7"/>
      <c r="K80" s="7"/>
      <c r="L80" s="7"/>
      <c r="M80" s="7"/>
      <c r="N80" s="7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3:50" x14ac:dyDescent="0.25">
      <c r="C81">
        <f t="shared" si="4"/>
        <v>0</v>
      </c>
      <c r="D81" s="6" t="s">
        <v>489</v>
      </c>
      <c r="E81" s="7" t="s">
        <v>113</v>
      </c>
      <c r="F81" s="65">
        <f t="shared" si="1"/>
        <v>0</v>
      </c>
      <c r="G81" s="7">
        <f t="shared" si="2"/>
        <v>0</v>
      </c>
      <c r="H81" s="7"/>
      <c r="I81" s="7">
        <f t="shared" si="3"/>
        <v>0</v>
      </c>
      <c r="J81" s="7"/>
      <c r="K81" s="7"/>
      <c r="L81" s="7"/>
      <c r="M81" s="7"/>
      <c r="N81" s="7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3:50" x14ac:dyDescent="0.25">
      <c r="C82">
        <f t="shared" si="4"/>
        <v>0</v>
      </c>
      <c r="D82" s="6" t="s">
        <v>490</v>
      </c>
      <c r="E82" s="7" t="s">
        <v>114</v>
      </c>
      <c r="F82" s="65">
        <f t="shared" si="1"/>
        <v>0</v>
      </c>
      <c r="G82" s="7">
        <f t="shared" si="2"/>
        <v>0</v>
      </c>
      <c r="H82" s="7"/>
      <c r="I82" s="7">
        <f t="shared" si="3"/>
        <v>0</v>
      </c>
      <c r="J82" s="7"/>
      <c r="K82" s="7"/>
      <c r="L82" s="7"/>
      <c r="M82" s="7"/>
      <c r="N82" s="7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3:50" x14ac:dyDescent="0.25">
      <c r="C83">
        <f t="shared" si="4"/>
        <v>0</v>
      </c>
      <c r="D83" s="6" t="s">
        <v>491</v>
      </c>
      <c r="E83" s="7" t="s">
        <v>115</v>
      </c>
      <c r="F83" s="65">
        <f t="shared" si="1"/>
        <v>0</v>
      </c>
      <c r="G83" s="7">
        <f t="shared" si="2"/>
        <v>0</v>
      </c>
      <c r="H83" s="7"/>
      <c r="I83" s="7">
        <f t="shared" si="3"/>
        <v>0</v>
      </c>
      <c r="J83" s="7"/>
      <c r="K83" s="7"/>
      <c r="L83" s="7"/>
      <c r="M83" s="7"/>
      <c r="N83" s="7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3:50" x14ac:dyDescent="0.25">
      <c r="C84">
        <f t="shared" si="4"/>
        <v>0</v>
      </c>
      <c r="D84" s="6" t="s">
        <v>492</v>
      </c>
      <c r="E84" s="7" t="s">
        <v>116</v>
      </c>
      <c r="F84" s="65">
        <f t="shared" si="1"/>
        <v>0</v>
      </c>
      <c r="G84" s="7">
        <f t="shared" si="2"/>
        <v>0</v>
      </c>
      <c r="H84" s="7"/>
      <c r="I84" s="7">
        <f t="shared" si="3"/>
        <v>0</v>
      </c>
      <c r="J84" s="7"/>
      <c r="K84" s="7"/>
      <c r="L84" s="7"/>
      <c r="M84" s="7"/>
      <c r="N84" s="7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3:50" x14ac:dyDescent="0.25">
      <c r="C85">
        <f t="shared" si="4"/>
        <v>0</v>
      </c>
      <c r="D85" s="6" t="s">
        <v>493</v>
      </c>
      <c r="E85" s="7" t="s">
        <v>117</v>
      </c>
      <c r="F85" s="65">
        <f t="shared" si="1"/>
        <v>0</v>
      </c>
      <c r="G85" s="7">
        <f t="shared" si="2"/>
        <v>0</v>
      </c>
      <c r="H85" s="7"/>
      <c r="I85" s="7">
        <f t="shared" si="3"/>
        <v>0</v>
      </c>
      <c r="J85" s="7"/>
      <c r="K85" s="7"/>
      <c r="L85" s="7"/>
      <c r="M85" s="7"/>
      <c r="N85" s="7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3:50" x14ac:dyDescent="0.25">
      <c r="C86">
        <f t="shared" si="4"/>
        <v>0</v>
      </c>
      <c r="D86" s="6" t="s">
        <v>494</v>
      </c>
      <c r="E86" s="7" t="s">
        <v>118</v>
      </c>
      <c r="F86" s="65">
        <f t="shared" si="1"/>
        <v>0</v>
      </c>
      <c r="G86" s="7">
        <f t="shared" si="2"/>
        <v>0</v>
      </c>
      <c r="H86" s="7"/>
      <c r="I86" s="7">
        <f t="shared" si="3"/>
        <v>0</v>
      </c>
      <c r="J86" s="7"/>
      <c r="K86" s="7"/>
      <c r="L86" s="7"/>
      <c r="M86" s="7"/>
      <c r="N86" s="7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3:50" x14ac:dyDescent="0.25">
      <c r="C87">
        <f t="shared" si="4"/>
        <v>0</v>
      </c>
      <c r="D87" s="6" t="s">
        <v>495</v>
      </c>
      <c r="E87" s="7" t="s">
        <v>119</v>
      </c>
      <c r="F87" s="65">
        <f t="shared" si="1"/>
        <v>0</v>
      </c>
      <c r="G87" s="7">
        <f t="shared" si="2"/>
        <v>0</v>
      </c>
      <c r="H87" s="7"/>
      <c r="I87" s="7">
        <f t="shared" si="3"/>
        <v>0</v>
      </c>
      <c r="J87" s="7"/>
      <c r="K87" s="7"/>
      <c r="L87" s="7"/>
      <c r="M87" s="7"/>
      <c r="N87" s="7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3:50" x14ac:dyDescent="0.25">
      <c r="C88">
        <f t="shared" si="4"/>
        <v>0</v>
      </c>
      <c r="D88" s="6" t="s">
        <v>496</v>
      </c>
      <c r="E88" s="7" t="s">
        <v>120</v>
      </c>
      <c r="F88" s="65">
        <f t="shared" si="1"/>
        <v>0</v>
      </c>
      <c r="G88" s="7">
        <f t="shared" si="2"/>
        <v>0</v>
      </c>
      <c r="H88" s="7"/>
      <c r="I88" s="7">
        <f t="shared" si="3"/>
        <v>0</v>
      </c>
      <c r="J88" s="7"/>
      <c r="K88" s="7"/>
      <c r="L88" s="7"/>
      <c r="M88" s="7"/>
      <c r="N88" s="7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3:50" x14ac:dyDescent="0.25">
      <c r="C89">
        <f t="shared" si="4"/>
        <v>0</v>
      </c>
      <c r="D89" s="6" t="s">
        <v>497</v>
      </c>
      <c r="E89" s="7" t="s">
        <v>121</v>
      </c>
      <c r="F89" s="65">
        <f t="shared" si="1"/>
        <v>0</v>
      </c>
      <c r="G89" s="7">
        <f t="shared" si="2"/>
        <v>0</v>
      </c>
      <c r="H89" s="7"/>
      <c r="I89" s="7">
        <f t="shared" si="3"/>
        <v>0</v>
      </c>
      <c r="J89" s="7"/>
      <c r="K89" s="7"/>
      <c r="L89" s="7"/>
      <c r="M89" s="7"/>
      <c r="N89" s="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3:50" x14ac:dyDescent="0.25">
      <c r="C90">
        <f t="shared" si="4"/>
        <v>0</v>
      </c>
      <c r="D90" s="6" t="s">
        <v>498</v>
      </c>
      <c r="E90" s="7" t="s">
        <v>122</v>
      </c>
      <c r="F90" s="65">
        <f t="shared" si="1"/>
        <v>0</v>
      </c>
      <c r="G90" s="7">
        <f t="shared" si="2"/>
        <v>0</v>
      </c>
      <c r="H90" s="7"/>
      <c r="I90" s="7">
        <f t="shared" si="3"/>
        <v>0</v>
      </c>
      <c r="J90" s="7"/>
      <c r="K90" s="7"/>
      <c r="L90" s="7"/>
      <c r="M90" s="7"/>
      <c r="N90" s="7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3:50" x14ac:dyDescent="0.25">
      <c r="C91">
        <f t="shared" si="4"/>
        <v>0</v>
      </c>
      <c r="D91" s="6" t="s">
        <v>499</v>
      </c>
      <c r="E91" s="7" t="s">
        <v>123</v>
      </c>
      <c r="F91" s="65">
        <f t="shared" ref="F91:F155" si="5">G91*$D$1</f>
        <v>0</v>
      </c>
      <c r="G91" s="7">
        <f t="shared" ref="G91:G155" si="6">H91*I91</f>
        <v>0</v>
      </c>
      <c r="H91" s="7"/>
      <c r="I91" s="7">
        <f>SUM(O91:AX91)</f>
        <v>0</v>
      </c>
      <c r="J91" s="7"/>
      <c r="K91" s="7"/>
      <c r="L91" s="7"/>
      <c r="M91" s="7"/>
      <c r="N91" s="7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3:50" x14ac:dyDescent="0.25">
      <c r="C92">
        <f t="shared" si="4"/>
        <v>0</v>
      </c>
      <c r="D92" s="6" t="s">
        <v>500</v>
      </c>
      <c r="E92" s="7" t="s">
        <v>124</v>
      </c>
      <c r="F92" s="65">
        <f t="shared" si="5"/>
        <v>0</v>
      </c>
      <c r="G92" s="7">
        <f t="shared" si="6"/>
        <v>0</v>
      </c>
      <c r="H92" s="7"/>
      <c r="I92" s="7">
        <f>SUM(O92:AX92)</f>
        <v>0</v>
      </c>
      <c r="J92" s="7"/>
      <c r="K92" s="7"/>
      <c r="L92" s="7"/>
      <c r="M92" s="7"/>
      <c r="N92" s="7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3:50" x14ac:dyDescent="0.25">
      <c r="C93">
        <f t="shared" si="4"/>
        <v>0</v>
      </c>
      <c r="D93" s="6" t="s">
        <v>501</v>
      </c>
      <c r="E93" s="7" t="s">
        <v>125</v>
      </c>
      <c r="F93" s="65">
        <f t="shared" si="5"/>
        <v>0</v>
      </c>
      <c r="G93" s="7">
        <f t="shared" si="6"/>
        <v>0</v>
      </c>
      <c r="H93" s="7"/>
      <c r="I93" s="7">
        <f>SUM(O93:AX93)</f>
        <v>0</v>
      </c>
      <c r="J93" s="7"/>
      <c r="K93" s="7"/>
      <c r="L93" s="7"/>
      <c r="M93" s="7"/>
      <c r="N93" s="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3:50" x14ac:dyDescent="0.25">
      <c r="C94">
        <f t="shared" si="4"/>
        <v>0</v>
      </c>
      <c r="D94" s="8" t="s">
        <v>502</v>
      </c>
      <c r="E94" s="9" t="s">
        <v>126</v>
      </c>
      <c r="F94" s="66">
        <f>G94*$D$1</f>
        <v>0</v>
      </c>
      <c r="G94" s="9">
        <f t="shared" si="6"/>
        <v>0</v>
      </c>
      <c r="H94" s="9">
        <v>50</v>
      </c>
      <c r="I94" s="9">
        <f t="shared" ref="I94:I157" si="7">SUM(O94:AX94)</f>
        <v>0</v>
      </c>
      <c r="J94" s="9"/>
      <c r="K94" s="9"/>
      <c r="L94" s="9"/>
      <c r="M94" s="9"/>
      <c r="N94" s="9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</row>
    <row r="95" spans="3:50" x14ac:dyDescent="0.25">
      <c r="C95">
        <f t="shared" si="4"/>
        <v>0</v>
      </c>
      <c r="D95" s="8" t="s">
        <v>503</v>
      </c>
      <c r="E95" s="9" t="s">
        <v>127</v>
      </c>
      <c r="F95" s="66">
        <f t="shared" ref="F95:F135" si="8">G95*$D$1</f>
        <v>0</v>
      </c>
      <c r="G95" s="9">
        <f t="shared" si="6"/>
        <v>0</v>
      </c>
      <c r="H95" s="9">
        <v>50</v>
      </c>
      <c r="I95" s="9">
        <f t="shared" si="7"/>
        <v>0</v>
      </c>
      <c r="J95" s="9"/>
      <c r="K95" s="9"/>
      <c r="L95" s="9"/>
      <c r="M95" s="9"/>
      <c r="N95" s="9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3:50" x14ac:dyDescent="0.25">
      <c r="C96">
        <f t="shared" si="4"/>
        <v>0</v>
      </c>
      <c r="D96" s="8" t="s">
        <v>504</v>
      </c>
      <c r="E96" s="9" t="s">
        <v>128</v>
      </c>
      <c r="F96" s="66">
        <f t="shared" si="8"/>
        <v>0</v>
      </c>
      <c r="G96" s="9">
        <f t="shared" si="6"/>
        <v>0</v>
      </c>
      <c r="H96" s="9">
        <v>50</v>
      </c>
      <c r="I96" s="9">
        <f t="shared" si="7"/>
        <v>0</v>
      </c>
      <c r="J96" s="9"/>
      <c r="K96" s="9"/>
      <c r="L96" s="9"/>
      <c r="M96" s="9"/>
      <c r="N96" s="9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3:50" x14ac:dyDescent="0.25">
      <c r="C97">
        <f t="shared" si="4"/>
        <v>0</v>
      </c>
      <c r="D97" s="8" t="s">
        <v>505</v>
      </c>
      <c r="E97" s="9" t="s">
        <v>129</v>
      </c>
      <c r="F97" s="66">
        <f t="shared" si="8"/>
        <v>0</v>
      </c>
      <c r="G97" s="9">
        <f t="shared" si="6"/>
        <v>0</v>
      </c>
      <c r="H97" s="9">
        <v>50</v>
      </c>
      <c r="I97" s="9">
        <f t="shared" si="7"/>
        <v>0</v>
      </c>
      <c r="J97" s="9"/>
      <c r="K97" s="9"/>
      <c r="L97" s="9"/>
      <c r="M97" s="9"/>
      <c r="N97" s="9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3:50" x14ac:dyDescent="0.25">
      <c r="C98">
        <f t="shared" si="4"/>
        <v>0</v>
      </c>
      <c r="D98" s="8" t="s">
        <v>506</v>
      </c>
      <c r="E98" s="9" t="s">
        <v>130</v>
      </c>
      <c r="F98" s="66">
        <f t="shared" si="8"/>
        <v>0</v>
      </c>
      <c r="G98" s="9">
        <f t="shared" si="6"/>
        <v>0</v>
      </c>
      <c r="H98" s="9">
        <v>50</v>
      </c>
      <c r="I98" s="9">
        <f t="shared" si="7"/>
        <v>0</v>
      </c>
      <c r="J98" s="9"/>
      <c r="K98" s="9"/>
      <c r="L98" s="9"/>
      <c r="M98" s="9"/>
      <c r="N98" s="9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3:50" x14ac:dyDescent="0.25">
      <c r="C99">
        <f t="shared" si="4"/>
        <v>0</v>
      </c>
      <c r="D99" s="8" t="s">
        <v>507</v>
      </c>
      <c r="E99" s="9" t="s">
        <v>131</v>
      </c>
      <c r="F99" s="66">
        <f t="shared" si="8"/>
        <v>0</v>
      </c>
      <c r="G99" s="9">
        <f t="shared" si="6"/>
        <v>0</v>
      </c>
      <c r="H99" s="9">
        <v>35</v>
      </c>
      <c r="I99" s="9">
        <f t="shared" si="7"/>
        <v>0</v>
      </c>
      <c r="J99" s="9"/>
      <c r="K99" s="9"/>
      <c r="L99" s="9"/>
      <c r="M99" s="9"/>
      <c r="N99" s="9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</row>
    <row r="100" spans="3:50" x14ac:dyDescent="0.25">
      <c r="C100">
        <f t="shared" si="4"/>
        <v>0</v>
      </c>
      <c r="D100" s="8" t="s">
        <v>508</v>
      </c>
      <c r="E100" s="9" t="s">
        <v>132</v>
      </c>
      <c r="F100" s="66">
        <f t="shared" si="8"/>
        <v>0</v>
      </c>
      <c r="G100" s="9">
        <f t="shared" si="6"/>
        <v>0</v>
      </c>
      <c r="H100" s="9">
        <v>35</v>
      </c>
      <c r="I100" s="9">
        <f t="shared" si="7"/>
        <v>0</v>
      </c>
      <c r="J100" s="9"/>
      <c r="K100" s="9"/>
      <c r="L100" s="9"/>
      <c r="M100" s="9"/>
      <c r="N100" s="9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3:50" x14ac:dyDescent="0.25">
      <c r="C101">
        <f t="shared" si="4"/>
        <v>0</v>
      </c>
      <c r="D101" s="8" t="s">
        <v>509</v>
      </c>
      <c r="E101" s="9" t="s">
        <v>133</v>
      </c>
      <c r="F101" s="66">
        <f t="shared" si="8"/>
        <v>0</v>
      </c>
      <c r="G101" s="9">
        <f t="shared" si="6"/>
        <v>0</v>
      </c>
      <c r="H101" s="9">
        <v>35</v>
      </c>
      <c r="I101" s="9">
        <f t="shared" si="7"/>
        <v>0</v>
      </c>
      <c r="J101" s="9"/>
      <c r="K101" s="9"/>
      <c r="L101" s="9"/>
      <c r="M101" s="9"/>
      <c r="N101" s="9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</row>
    <row r="102" spans="3:50" x14ac:dyDescent="0.25">
      <c r="C102">
        <f t="shared" si="4"/>
        <v>0</v>
      </c>
      <c r="D102" s="8" t="s">
        <v>510</v>
      </c>
      <c r="E102" s="9" t="s">
        <v>134</v>
      </c>
      <c r="F102" s="66">
        <f t="shared" si="8"/>
        <v>0</v>
      </c>
      <c r="G102" s="9">
        <f t="shared" si="6"/>
        <v>0</v>
      </c>
      <c r="H102" s="9">
        <v>35</v>
      </c>
      <c r="I102" s="9">
        <f t="shared" si="7"/>
        <v>0</v>
      </c>
      <c r="J102" s="9"/>
      <c r="K102" s="9"/>
      <c r="L102" s="9"/>
      <c r="M102" s="9"/>
      <c r="N102" s="9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3:50" x14ac:dyDescent="0.25">
      <c r="C103">
        <f t="shared" si="4"/>
        <v>0</v>
      </c>
      <c r="D103" s="8" t="s">
        <v>511</v>
      </c>
      <c r="E103" s="9" t="s">
        <v>135</v>
      </c>
      <c r="F103" s="66">
        <f t="shared" si="8"/>
        <v>0</v>
      </c>
      <c r="G103" s="9">
        <f t="shared" si="6"/>
        <v>0</v>
      </c>
      <c r="H103" s="9">
        <v>35</v>
      </c>
      <c r="I103" s="9">
        <f t="shared" si="7"/>
        <v>0</v>
      </c>
      <c r="J103" s="9"/>
      <c r="K103" s="9"/>
      <c r="L103" s="9"/>
      <c r="M103" s="9"/>
      <c r="N103" s="9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3:50" x14ac:dyDescent="0.25">
      <c r="C104">
        <f t="shared" si="4"/>
        <v>0</v>
      </c>
      <c r="D104" s="8" t="s">
        <v>512</v>
      </c>
      <c r="E104" s="9" t="s">
        <v>136</v>
      </c>
      <c r="F104" s="66">
        <f t="shared" si="8"/>
        <v>0</v>
      </c>
      <c r="G104" s="9">
        <f t="shared" si="6"/>
        <v>0</v>
      </c>
      <c r="H104" s="9">
        <v>25</v>
      </c>
      <c r="I104" s="9">
        <f t="shared" si="7"/>
        <v>0</v>
      </c>
      <c r="J104" s="9"/>
      <c r="K104" s="9"/>
      <c r="L104" s="9"/>
      <c r="M104" s="9"/>
      <c r="N104" s="9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</row>
    <row r="105" spans="3:50" x14ac:dyDescent="0.25">
      <c r="C105">
        <f t="shared" si="4"/>
        <v>0</v>
      </c>
      <c r="D105" s="8" t="s">
        <v>513</v>
      </c>
      <c r="E105" s="9" t="s">
        <v>137</v>
      </c>
      <c r="F105" s="66">
        <f t="shared" si="8"/>
        <v>0</v>
      </c>
      <c r="G105" s="9">
        <f t="shared" si="6"/>
        <v>0</v>
      </c>
      <c r="H105" s="9">
        <v>25</v>
      </c>
      <c r="I105" s="9">
        <f t="shared" si="7"/>
        <v>0</v>
      </c>
      <c r="J105" s="9"/>
      <c r="K105" s="9"/>
      <c r="L105" s="9"/>
      <c r="M105" s="9"/>
      <c r="N105" s="9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</row>
    <row r="106" spans="3:50" x14ac:dyDescent="0.25">
      <c r="C106">
        <f t="shared" si="4"/>
        <v>0</v>
      </c>
      <c r="D106" s="8" t="s">
        <v>514</v>
      </c>
      <c r="E106" s="9" t="s">
        <v>138</v>
      </c>
      <c r="F106" s="66">
        <f t="shared" si="8"/>
        <v>0</v>
      </c>
      <c r="G106" s="9">
        <f t="shared" si="6"/>
        <v>0</v>
      </c>
      <c r="H106" s="9">
        <v>25</v>
      </c>
      <c r="I106" s="9">
        <f t="shared" si="7"/>
        <v>0</v>
      </c>
      <c r="J106" s="9"/>
      <c r="K106" s="9"/>
      <c r="L106" s="9"/>
      <c r="M106" s="9"/>
      <c r="N106" s="9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3:50" x14ac:dyDescent="0.25">
      <c r="C107">
        <f t="shared" si="4"/>
        <v>0</v>
      </c>
      <c r="D107" s="8" t="s">
        <v>515</v>
      </c>
      <c r="E107" s="9" t="s">
        <v>139</v>
      </c>
      <c r="F107" s="66">
        <f t="shared" si="8"/>
        <v>0</v>
      </c>
      <c r="G107" s="9">
        <f t="shared" si="6"/>
        <v>0</v>
      </c>
      <c r="H107" s="9">
        <v>25</v>
      </c>
      <c r="I107" s="9">
        <f t="shared" si="7"/>
        <v>0</v>
      </c>
      <c r="J107" s="9"/>
      <c r="K107" s="9"/>
      <c r="L107" s="9"/>
      <c r="M107" s="9"/>
      <c r="N107" s="9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3:50" x14ac:dyDescent="0.25">
      <c r="C108">
        <f t="shared" si="4"/>
        <v>0</v>
      </c>
      <c r="D108" s="8" t="s">
        <v>516</v>
      </c>
      <c r="E108" s="9" t="s">
        <v>140</v>
      </c>
      <c r="F108" s="66">
        <f t="shared" si="8"/>
        <v>0</v>
      </c>
      <c r="G108" s="9">
        <f t="shared" si="6"/>
        <v>0</v>
      </c>
      <c r="H108" s="9">
        <v>25</v>
      </c>
      <c r="I108" s="9">
        <f t="shared" si="7"/>
        <v>0</v>
      </c>
      <c r="J108" s="9"/>
      <c r="K108" s="9"/>
      <c r="L108" s="9"/>
      <c r="M108" s="9"/>
      <c r="N108" s="9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3:50" x14ac:dyDescent="0.25">
      <c r="D109" s="8" t="s">
        <v>517</v>
      </c>
      <c r="E109" s="9" t="s">
        <v>141</v>
      </c>
      <c r="F109" s="66">
        <f t="shared" si="8"/>
        <v>0</v>
      </c>
      <c r="G109" s="9"/>
      <c r="H109" s="9">
        <v>25</v>
      </c>
      <c r="I109" s="9">
        <f t="shared" si="7"/>
        <v>0</v>
      </c>
      <c r="J109" s="9"/>
      <c r="K109" s="9"/>
      <c r="L109" s="9"/>
      <c r="M109" s="9"/>
      <c r="N109" s="9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</row>
    <row r="110" spans="3:50" x14ac:dyDescent="0.25">
      <c r="C110">
        <f t="shared" si="4"/>
        <v>0</v>
      </c>
      <c r="D110" s="8" t="s">
        <v>518</v>
      </c>
      <c r="E110" s="9" t="s">
        <v>142</v>
      </c>
      <c r="F110" s="66">
        <f t="shared" si="8"/>
        <v>0</v>
      </c>
      <c r="G110" s="9">
        <f t="shared" si="6"/>
        <v>0</v>
      </c>
      <c r="H110" s="9">
        <v>25</v>
      </c>
      <c r="I110" s="9">
        <f t="shared" si="7"/>
        <v>0</v>
      </c>
      <c r="J110" s="9"/>
      <c r="K110" s="9"/>
      <c r="L110" s="9"/>
      <c r="M110" s="9"/>
      <c r="N110" s="9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</row>
    <row r="111" spans="3:50" x14ac:dyDescent="0.25">
      <c r="C111">
        <f t="shared" si="4"/>
        <v>0</v>
      </c>
      <c r="D111" s="8" t="s">
        <v>519</v>
      </c>
      <c r="E111" s="9" t="s">
        <v>143</v>
      </c>
      <c r="F111" s="66">
        <f t="shared" si="8"/>
        <v>0</v>
      </c>
      <c r="G111" s="9">
        <f t="shared" si="6"/>
        <v>0</v>
      </c>
      <c r="H111" s="9">
        <v>25</v>
      </c>
      <c r="I111" s="9">
        <f t="shared" si="7"/>
        <v>0</v>
      </c>
      <c r="J111" s="9"/>
      <c r="K111" s="9"/>
      <c r="L111" s="9"/>
      <c r="M111" s="9"/>
      <c r="N111" s="9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</row>
    <row r="112" spans="3:50" x14ac:dyDescent="0.25">
      <c r="C112">
        <f t="shared" si="4"/>
        <v>0</v>
      </c>
      <c r="D112" s="8" t="s">
        <v>520</v>
      </c>
      <c r="E112" s="9" t="s">
        <v>408</v>
      </c>
      <c r="F112" s="66">
        <f t="shared" si="8"/>
        <v>0</v>
      </c>
      <c r="G112" s="9">
        <f t="shared" si="6"/>
        <v>0</v>
      </c>
      <c r="H112" s="9">
        <v>25</v>
      </c>
      <c r="I112" s="9">
        <f t="shared" si="7"/>
        <v>0</v>
      </c>
      <c r="J112" s="9"/>
      <c r="K112" s="9"/>
      <c r="L112" s="9"/>
      <c r="M112" s="9"/>
      <c r="N112" s="9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</row>
    <row r="113" spans="3:50" x14ac:dyDescent="0.25">
      <c r="C113">
        <f t="shared" si="4"/>
        <v>0</v>
      </c>
      <c r="D113" s="10" t="s">
        <v>521</v>
      </c>
      <c r="E113" s="11" t="s">
        <v>144</v>
      </c>
      <c r="F113" s="67">
        <f t="shared" si="8"/>
        <v>0</v>
      </c>
      <c r="G113" s="11">
        <f t="shared" si="6"/>
        <v>0</v>
      </c>
      <c r="H113" s="11">
        <v>25</v>
      </c>
      <c r="I113" s="11">
        <f t="shared" si="7"/>
        <v>0</v>
      </c>
      <c r="J113" s="11"/>
      <c r="K113" s="11"/>
      <c r="L113" s="11"/>
      <c r="M113" s="11"/>
      <c r="N113" s="11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x14ac:dyDescent="0.25">
      <c r="C114">
        <f t="shared" si="4"/>
        <v>0</v>
      </c>
      <c r="D114" s="10" t="s">
        <v>522</v>
      </c>
      <c r="E114" s="11" t="s">
        <v>145</v>
      </c>
      <c r="F114" s="67">
        <f t="shared" si="8"/>
        <v>0</v>
      </c>
      <c r="G114" s="11">
        <f t="shared" si="6"/>
        <v>0</v>
      </c>
      <c r="H114" s="11">
        <v>50</v>
      </c>
      <c r="I114" s="11">
        <f t="shared" si="7"/>
        <v>0</v>
      </c>
      <c r="J114" s="11"/>
      <c r="K114" s="11"/>
      <c r="L114" s="11"/>
      <c r="M114" s="11"/>
      <c r="N114" s="11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x14ac:dyDescent="0.25">
      <c r="C115">
        <f t="shared" si="4"/>
        <v>0</v>
      </c>
      <c r="D115" s="10" t="s">
        <v>523</v>
      </c>
      <c r="E115" s="11" t="s">
        <v>146</v>
      </c>
      <c r="F115" s="67">
        <f t="shared" si="8"/>
        <v>0</v>
      </c>
      <c r="G115" s="11">
        <f t="shared" si="6"/>
        <v>0</v>
      </c>
      <c r="H115" s="11">
        <v>50</v>
      </c>
      <c r="I115" s="11">
        <f t="shared" si="7"/>
        <v>0</v>
      </c>
      <c r="J115" s="11"/>
      <c r="K115" s="11"/>
      <c r="L115" s="11"/>
      <c r="M115" s="11"/>
      <c r="N115" s="11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x14ac:dyDescent="0.25">
      <c r="C116">
        <f t="shared" si="4"/>
        <v>0</v>
      </c>
      <c r="D116" s="10" t="s">
        <v>524</v>
      </c>
      <c r="E116" s="11" t="s">
        <v>147</v>
      </c>
      <c r="F116" s="67">
        <f t="shared" si="8"/>
        <v>0</v>
      </c>
      <c r="G116" s="11">
        <f t="shared" si="6"/>
        <v>0</v>
      </c>
      <c r="H116" s="11">
        <v>50</v>
      </c>
      <c r="I116" s="11">
        <f t="shared" si="7"/>
        <v>0</v>
      </c>
      <c r="J116" s="11"/>
      <c r="K116" s="11"/>
      <c r="L116" s="11"/>
      <c r="M116" s="11"/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x14ac:dyDescent="0.25">
      <c r="C117">
        <f t="shared" si="4"/>
        <v>0</v>
      </c>
      <c r="D117" s="10" t="s">
        <v>525</v>
      </c>
      <c r="E117" s="11" t="s">
        <v>148</v>
      </c>
      <c r="F117" s="67">
        <f t="shared" si="8"/>
        <v>0</v>
      </c>
      <c r="G117" s="11">
        <f t="shared" si="6"/>
        <v>0</v>
      </c>
      <c r="H117" s="11">
        <v>50</v>
      </c>
      <c r="I117" s="11">
        <f t="shared" si="7"/>
        <v>0</v>
      </c>
      <c r="J117" s="11"/>
      <c r="K117" s="11"/>
      <c r="L117" s="11"/>
      <c r="M117" s="11"/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x14ac:dyDescent="0.25">
      <c r="C118">
        <f t="shared" si="4"/>
        <v>0</v>
      </c>
      <c r="D118" s="10" t="s">
        <v>526</v>
      </c>
      <c r="E118" s="11" t="s">
        <v>149</v>
      </c>
      <c r="F118" s="67">
        <f t="shared" si="8"/>
        <v>0</v>
      </c>
      <c r="G118" s="11">
        <f t="shared" si="6"/>
        <v>0</v>
      </c>
      <c r="H118" s="11">
        <v>50</v>
      </c>
      <c r="I118" s="11">
        <f t="shared" si="7"/>
        <v>0</v>
      </c>
      <c r="J118" s="11"/>
      <c r="K118" s="11"/>
      <c r="L118" s="11"/>
      <c r="M118" s="11"/>
      <c r="N118" s="11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x14ac:dyDescent="0.25">
      <c r="C119">
        <f t="shared" si="4"/>
        <v>0</v>
      </c>
      <c r="D119" s="10" t="s">
        <v>527</v>
      </c>
      <c r="E119" s="11" t="s">
        <v>150</v>
      </c>
      <c r="F119" s="67">
        <f t="shared" si="8"/>
        <v>0</v>
      </c>
      <c r="G119" s="11">
        <f t="shared" si="6"/>
        <v>0</v>
      </c>
      <c r="H119" s="11">
        <v>50</v>
      </c>
      <c r="I119" s="11">
        <f t="shared" si="7"/>
        <v>0</v>
      </c>
      <c r="J119" s="11"/>
      <c r="K119" s="11"/>
      <c r="L119" s="11"/>
      <c r="M119" s="11"/>
      <c r="N119" s="11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x14ac:dyDescent="0.25">
      <c r="C120">
        <f t="shared" si="4"/>
        <v>0</v>
      </c>
      <c r="D120" s="10" t="s">
        <v>528</v>
      </c>
      <c r="E120" s="11" t="s">
        <v>151</v>
      </c>
      <c r="F120" s="67">
        <f t="shared" si="8"/>
        <v>0</v>
      </c>
      <c r="G120" s="11">
        <f t="shared" si="6"/>
        <v>0</v>
      </c>
      <c r="H120" s="11">
        <v>35</v>
      </c>
      <c r="I120" s="11">
        <f t="shared" si="7"/>
        <v>0</v>
      </c>
      <c r="J120" s="11"/>
      <c r="K120" s="11"/>
      <c r="L120" s="11"/>
      <c r="M120" s="11"/>
      <c r="N120" s="11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x14ac:dyDescent="0.25">
      <c r="C121">
        <f t="shared" si="4"/>
        <v>0</v>
      </c>
      <c r="D121" s="10" t="s">
        <v>529</v>
      </c>
      <c r="E121" s="11" t="s">
        <v>152</v>
      </c>
      <c r="F121" s="67">
        <f t="shared" si="8"/>
        <v>0</v>
      </c>
      <c r="G121" s="11">
        <f t="shared" si="6"/>
        <v>0</v>
      </c>
      <c r="H121" s="11">
        <v>35</v>
      </c>
      <c r="I121" s="11">
        <f t="shared" si="7"/>
        <v>0</v>
      </c>
      <c r="J121" s="11"/>
      <c r="K121" s="11"/>
      <c r="L121" s="11"/>
      <c r="M121" s="11"/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x14ac:dyDescent="0.25">
      <c r="C122">
        <f t="shared" si="4"/>
        <v>0</v>
      </c>
      <c r="D122" s="10" t="s">
        <v>530</v>
      </c>
      <c r="E122" s="11" t="s">
        <v>153</v>
      </c>
      <c r="F122" s="67">
        <f t="shared" si="8"/>
        <v>0</v>
      </c>
      <c r="G122" s="11">
        <f t="shared" si="6"/>
        <v>0</v>
      </c>
      <c r="H122" s="11">
        <v>35</v>
      </c>
      <c r="I122" s="11">
        <f t="shared" si="7"/>
        <v>0</v>
      </c>
      <c r="J122" s="11"/>
      <c r="K122" s="11"/>
      <c r="L122" s="11"/>
      <c r="M122" s="11"/>
      <c r="N122" s="11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x14ac:dyDescent="0.25">
      <c r="C123">
        <f t="shared" si="4"/>
        <v>0</v>
      </c>
      <c r="D123" s="10" t="s">
        <v>531</v>
      </c>
      <c r="E123" s="11" t="s">
        <v>154</v>
      </c>
      <c r="F123" s="67">
        <f t="shared" si="8"/>
        <v>0</v>
      </c>
      <c r="G123" s="11">
        <f t="shared" si="6"/>
        <v>0</v>
      </c>
      <c r="H123" s="11">
        <v>35</v>
      </c>
      <c r="I123" s="11">
        <f t="shared" si="7"/>
        <v>0</v>
      </c>
      <c r="J123" s="11"/>
      <c r="K123" s="11"/>
      <c r="L123" s="11"/>
      <c r="M123" s="11"/>
      <c r="N123" s="11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5">
      <c r="C124">
        <f t="shared" si="4"/>
        <v>0</v>
      </c>
      <c r="D124" s="10" t="s">
        <v>532</v>
      </c>
      <c r="E124" s="11" t="s">
        <v>155</v>
      </c>
      <c r="F124" s="67">
        <f t="shared" si="8"/>
        <v>0</v>
      </c>
      <c r="G124" s="11">
        <f t="shared" si="6"/>
        <v>0</v>
      </c>
      <c r="H124" s="11">
        <v>35</v>
      </c>
      <c r="I124" s="11">
        <f t="shared" si="7"/>
        <v>0</v>
      </c>
      <c r="J124" s="11"/>
      <c r="K124" s="11"/>
      <c r="L124" s="11"/>
      <c r="M124" s="11"/>
      <c r="N124" s="11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3:50" x14ac:dyDescent="0.25">
      <c r="C125">
        <f t="shared" si="4"/>
        <v>0</v>
      </c>
      <c r="D125" s="10" t="s">
        <v>533</v>
      </c>
      <c r="E125" s="11" t="s">
        <v>156</v>
      </c>
      <c r="F125" s="67">
        <f t="shared" si="8"/>
        <v>0</v>
      </c>
      <c r="G125" s="11">
        <f t="shared" si="6"/>
        <v>0</v>
      </c>
      <c r="H125" s="11">
        <v>35</v>
      </c>
      <c r="I125" s="11">
        <f t="shared" si="7"/>
        <v>0</v>
      </c>
      <c r="J125" s="11"/>
      <c r="K125" s="11"/>
      <c r="L125" s="11"/>
      <c r="M125" s="11"/>
      <c r="N125" s="11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3:50" x14ac:dyDescent="0.25">
      <c r="C126">
        <f t="shared" si="4"/>
        <v>0</v>
      </c>
      <c r="D126" s="10" t="s">
        <v>534</v>
      </c>
      <c r="E126" s="11" t="s">
        <v>157</v>
      </c>
      <c r="F126" s="67">
        <f t="shared" si="8"/>
        <v>0</v>
      </c>
      <c r="G126" s="11">
        <f t="shared" si="6"/>
        <v>0</v>
      </c>
      <c r="H126" s="11">
        <v>35</v>
      </c>
      <c r="I126" s="11">
        <f t="shared" si="7"/>
        <v>0</v>
      </c>
      <c r="J126" s="11"/>
      <c r="K126" s="11"/>
      <c r="L126" s="11"/>
      <c r="M126" s="11"/>
      <c r="N126" s="11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3:50" x14ac:dyDescent="0.25">
      <c r="C127">
        <f t="shared" si="4"/>
        <v>0</v>
      </c>
      <c r="D127" s="10" t="s">
        <v>535</v>
      </c>
      <c r="E127" s="11" t="s">
        <v>158</v>
      </c>
      <c r="F127" s="67">
        <f t="shared" si="8"/>
        <v>0</v>
      </c>
      <c r="G127" s="11">
        <f t="shared" si="6"/>
        <v>0</v>
      </c>
      <c r="H127" s="11">
        <v>35</v>
      </c>
      <c r="I127" s="11">
        <f t="shared" si="7"/>
        <v>0</v>
      </c>
      <c r="J127" s="11"/>
      <c r="K127" s="11"/>
      <c r="L127" s="11"/>
      <c r="M127" s="11"/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</row>
    <row r="128" spans="3:50" x14ac:dyDescent="0.25">
      <c r="C128">
        <f t="shared" si="4"/>
        <v>0</v>
      </c>
      <c r="D128" s="10" t="s">
        <v>536</v>
      </c>
      <c r="E128" s="11" t="s">
        <v>159</v>
      </c>
      <c r="F128" s="67">
        <f t="shared" si="8"/>
        <v>0</v>
      </c>
      <c r="G128" s="11">
        <f t="shared" si="6"/>
        <v>0</v>
      </c>
      <c r="H128" s="11">
        <v>25</v>
      </c>
      <c r="I128" s="11">
        <f t="shared" si="7"/>
        <v>0</v>
      </c>
      <c r="J128" s="11"/>
      <c r="K128" s="11"/>
      <c r="L128" s="11"/>
      <c r="M128" s="11"/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</row>
    <row r="129" spans="3:50" x14ac:dyDescent="0.25">
      <c r="C129">
        <f t="shared" si="4"/>
        <v>0</v>
      </c>
      <c r="D129" s="10" t="s">
        <v>537</v>
      </c>
      <c r="E129" s="11" t="s">
        <v>160</v>
      </c>
      <c r="F129" s="67">
        <f t="shared" si="8"/>
        <v>0</v>
      </c>
      <c r="G129" s="11">
        <f t="shared" si="6"/>
        <v>0</v>
      </c>
      <c r="H129" s="11">
        <v>25</v>
      </c>
      <c r="I129" s="11">
        <f t="shared" si="7"/>
        <v>0</v>
      </c>
      <c r="J129" s="11"/>
      <c r="K129" s="11"/>
      <c r="L129" s="11"/>
      <c r="M129" s="11"/>
      <c r="N129" s="11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</row>
    <row r="130" spans="3:50" x14ac:dyDescent="0.25">
      <c r="C130">
        <f t="shared" si="4"/>
        <v>0</v>
      </c>
      <c r="D130" s="10" t="s">
        <v>538</v>
      </c>
      <c r="E130" s="11" t="s">
        <v>161</v>
      </c>
      <c r="F130" s="67">
        <f t="shared" si="8"/>
        <v>0</v>
      </c>
      <c r="G130" s="11">
        <f t="shared" si="6"/>
        <v>0</v>
      </c>
      <c r="H130" s="11">
        <v>25</v>
      </c>
      <c r="I130" s="11">
        <f t="shared" si="7"/>
        <v>0</v>
      </c>
      <c r="J130" s="11"/>
      <c r="K130" s="11"/>
      <c r="L130" s="11"/>
      <c r="M130" s="11"/>
      <c r="N130" s="11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</row>
    <row r="131" spans="3:50" x14ac:dyDescent="0.25">
      <c r="C131">
        <f t="shared" si="4"/>
        <v>0</v>
      </c>
      <c r="D131" s="10" t="s">
        <v>539</v>
      </c>
      <c r="E131" s="11" t="s">
        <v>162</v>
      </c>
      <c r="F131" s="67">
        <f t="shared" si="8"/>
        <v>0</v>
      </c>
      <c r="G131" s="11">
        <f t="shared" si="6"/>
        <v>0</v>
      </c>
      <c r="H131" s="11">
        <v>25</v>
      </c>
      <c r="I131" s="11">
        <f t="shared" si="7"/>
        <v>0</v>
      </c>
      <c r="J131" s="11"/>
      <c r="K131" s="11"/>
      <c r="L131" s="11"/>
      <c r="M131" s="11"/>
      <c r="N131" s="1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</row>
    <row r="132" spans="3:50" x14ac:dyDescent="0.25">
      <c r="C132">
        <f t="shared" si="4"/>
        <v>0</v>
      </c>
      <c r="D132" s="10" t="s">
        <v>540</v>
      </c>
      <c r="E132" s="11" t="s">
        <v>163</v>
      </c>
      <c r="F132" s="67">
        <f t="shared" si="8"/>
        <v>0</v>
      </c>
      <c r="G132" s="11">
        <f t="shared" si="6"/>
        <v>0</v>
      </c>
      <c r="H132" s="11">
        <v>15</v>
      </c>
      <c r="I132" s="11">
        <f t="shared" si="7"/>
        <v>0</v>
      </c>
      <c r="J132" s="11"/>
      <c r="K132" s="11"/>
      <c r="L132" s="11"/>
      <c r="M132" s="11"/>
      <c r="N132" s="1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</row>
    <row r="133" spans="3:50" x14ac:dyDescent="0.25">
      <c r="C133">
        <f t="shared" si="4"/>
        <v>0</v>
      </c>
      <c r="D133" s="10" t="s">
        <v>541</v>
      </c>
      <c r="E133" s="11" t="s">
        <v>164</v>
      </c>
      <c r="F133" s="67">
        <f t="shared" si="8"/>
        <v>0</v>
      </c>
      <c r="G133" s="11">
        <f t="shared" si="6"/>
        <v>0</v>
      </c>
      <c r="H133" s="11">
        <v>15</v>
      </c>
      <c r="I133" s="11">
        <f t="shared" si="7"/>
        <v>0</v>
      </c>
      <c r="J133" s="11"/>
      <c r="K133" s="11"/>
      <c r="L133" s="11"/>
      <c r="M133" s="11"/>
      <c r="N133" s="11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</row>
    <row r="134" spans="3:50" x14ac:dyDescent="0.25">
      <c r="C134">
        <f t="shared" ref="C134:C194" si="9">I134/168</f>
        <v>0</v>
      </c>
      <c r="D134" s="10" t="s">
        <v>542</v>
      </c>
      <c r="E134" s="11" t="s">
        <v>165</v>
      </c>
      <c r="F134" s="67">
        <f t="shared" si="8"/>
        <v>0</v>
      </c>
      <c r="G134" s="11">
        <f t="shared" si="6"/>
        <v>0</v>
      </c>
      <c r="H134" s="11">
        <v>15</v>
      </c>
      <c r="I134" s="11">
        <f t="shared" si="7"/>
        <v>0</v>
      </c>
      <c r="J134" s="11"/>
      <c r="K134" s="11"/>
      <c r="L134" s="11"/>
      <c r="M134" s="11"/>
      <c r="N134" s="11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</row>
    <row r="135" spans="3:50" x14ac:dyDescent="0.25">
      <c r="C135">
        <f t="shared" si="9"/>
        <v>0</v>
      </c>
      <c r="D135" s="10" t="s">
        <v>543</v>
      </c>
      <c r="E135" s="11" t="s">
        <v>166</v>
      </c>
      <c r="F135" s="67">
        <f t="shared" si="8"/>
        <v>0</v>
      </c>
      <c r="G135" s="11">
        <f t="shared" si="6"/>
        <v>0</v>
      </c>
      <c r="H135" s="11">
        <v>15</v>
      </c>
      <c r="I135" s="11">
        <f t="shared" si="7"/>
        <v>0</v>
      </c>
      <c r="J135" s="11"/>
      <c r="K135" s="11"/>
      <c r="L135" s="11"/>
      <c r="M135" s="11"/>
      <c r="N135" s="11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</row>
    <row r="136" spans="3:50" x14ac:dyDescent="0.25">
      <c r="C136">
        <f t="shared" si="9"/>
        <v>0</v>
      </c>
      <c r="D136" s="12" t="s">
        <v>544</v>
      </c>
      <c r="E136" s="13" t="s">
        <v>167</v>
      </c>
      <c r="F136" s="65">
        <f t="shared" si="5"/>
        <v>0</v>
      </c>
      <c r="G136" s="13">
        <f t="shared" si="6"/>
        <v>0</v>
      </c>
      <c r="H136" s="13">
        <v>35</v>
      </c>
      <c r="I136" s="13">
        <f t="shared" si="7"/>
        <v>0</v>
      </c>
      <c r="J136" s="13"/>
      <c r="K136" s="13"/>
      <c r="L136" s="13"/>
      <c r="M136" s="13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3:50" x14ac:dyDescent="0.25">
      <c r="C137">
        <f t="shared" si="9"/>
        <v>0</v>
      </c>
      <c r="D137" s="12" t="s">
        <v>545</v>
      </c>
      <c r="E137" s="13" t="s">
        <v>168</v>
      </c>
      <c r="F137" s="65">
        <f t="shared" si="5"/>
        <v>0</v>
      </c>
      <c r="G137" s="13">
        <f t="shared" si="6"/>
        <v>0</v>
      </c>
      <c r="H137" s="13">
        <v>35</v>
      </c>
      <c r="I137" s="13">
        <f t="shared" si="7"/>
        <v>0</v>
      </c>
      <c r="J137" s="13"/>
      <c r="K137" s="13"/>
      <c r="L137" s="13"/>
      <c r="M137" s="13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3:50" x14ac:dyDescent="0.25">
      <c r="C138">
        <f t="shared" si="9"/>
        <v>0</v>
      </c>
      <c r="D138" s="12" t="s">
        <v>546</v>
      </c>
      <c r="E138" s="13" t="s">
        <v>169</v>
      </c>
      <c r="F138" s="65">
        <f t="shared" si="5"/>
        <v>0</v>
      </c>
      <c r="G138" s="13">
        <f t="shared" si="6"/>
        <v>0</v>
      </c>
      <c r="H138" s="13">
        <v>35</v>
      </c>
      <c r="I138" s="13">
        <f t="shared" si="7"/>
        <v>0</v>
      </c>
      <c r="J138" s="13"/>
      <c r="K138" s="13"/>
      <c r="L138" s="13"/>
      <c r="M138" s="13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</row>
    <row r="139" spans="3:50" x14ac:dyDescent="0.25">
      <c r="C139">
        <f t="shared" si="9"/>
        <v>0</v>
      </c>
      <c r="D139" s="12" t="s">
        <v>547</v>
      </c>
      <c r="E139" s="13" t="s">
        <v>170</v>
      </c>
      <c r="F139" s="65">
        <f t="shared" si="5"/>
        <v>0</v>
      </c>
      <c r="G139" s="13">
        <f t="shared" si="6"/>
        <v>0</v>
      </c>
      <c r="H139" s="13">
        <v>35</v>
      </c>
      <c r="I139" s="13">
        <f t="shared" si="7"/>
        <v>0</v>
      </c>
      <c r="J139" s="13"/>
      <c r="K139" s="13"/>
      <c r="L139" s="13"/>
      <c r="M139" s="13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3:50" x14ac:dyDescent="0.25">
      <c r="C140">
        <f t="shared" si="9"/>
        <v>0</v>
      </c>
      <c r="D140" s="12" t="s">
        <v>548</v>
      </c>
      <c r="E140" s="13" t="s">
        <v>171</v>
      </c>
      <c r="F140" s="65">
        <f t="shared" si="5"/>
        <v>0</v>
      </c>
      <c r="G140" s="13">
        <f t="shared" si="6"/>
        <v>0</v>
      </c>
      <c r="H140" s="13">
        <v>15</v>
      </c>
      <c r="I140" s="13">
        <f t="shared" si="7"/>
        <v>0</v>
      </c>
      <c r="J140" s="13"/>
      <c r="K140" s="13"/>
      <c r="L140" s="13"/>
      <c r="M140" s="13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3:50" x14ac:dyDescent="0.25">
      <c r="C141">
        <f t="shared" si="9"/>
        <v>0</v>
      </c>
      <c r="D141" s="12" t="s">
        <v>549</v>
      </c>
      <c r="E141" s="13" t="s">
        <v>172</v>
      </c>
      <c r="F141" s="65">
        <f t="shared" si="5"/>
        <v>0</v>
      </c>
      <c r="G141" s="13">
        <f t="shared" si="6"/>
        <v>0</v>
      </c>
      <c r="H141" s="13">
        <v>15</v>
      </c>
      <c r="I141" s="13">
        <f t="shared" si="7"/>
        <v>0</v>
      </c>
      <c r="J141" s="13"/>
      <c r="K141" s="13"/>
      <c r="L141" s="13"/>
      <c r="M141" s="13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</row>
    <row r="142" spans="3:50" x14ac:dyDescent="0.25">
      <c r="C142">
        <f t="shared" si="9"/>
        <v>0</v>
      </c>
      <c r="D142" s="12" t="s">
        <v>550</v>
      </c>
      <c r="E142" s="13" t="s">
        <v>173</v>
      </c>
      <c r="F142" s="65">
        <f t="shared" si="5"/>
        <v>0</v>
      </c>
      <c r="G142" s="13">
        <f t="shared" si="6"/>
        <v>0</v>
      </c>
      <c r="H142" s="13">
        <v>35</v>
      </c>
      <c r="I142" s="13">
        <f t="shared" si="7"/>
        <v>0</v>
      </c>
      <c r="J142" s="13"/>
      <c r="K142" s="13"/>
      <c r="L142" s="13"/>
      <c r="M142" s="13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3:50" x14ac:dyDescent="0.25">
      <c r="C143">
        <f t="shared" si="9"/>
        <v>0</v>
      </c>
      <c r="D143" s="12" t="s">
        <v>551</v>
      </c>
      <c r="E143" s="13" t="s">
        <v>174</v>
      </c>
      <c r="F143" s="65">
        <f t="shared" si="5"/>
        <v>0</v>
      </c>
      <c r="G143" s="13">
        <f t="shared" si="6"/>
        <v>0</v>
      </c>
      <c r="H143" s="13">
        <v>15</v>
      </c>
      <c r="I143" s="13">
        <f t="shared" si="7"/>
        <v>0</v>
      </c>
      <c r="J143" s="13"/>
      <c r="K143" s="13"/>
      <c r="L143" s="13"/>
      <c r="M143" s="13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</row>
    <row r="144" spans="3:50" x14ac:dyDescent="0.25">
      <c r="C144">
        <f t="shared" si="9"/>
        <v>0</v>
      </c>
      <c r="D144" s="12" t="s">
        <v>552</v>
      </c>
      <c r="E144" s="13" t="s">
        <v>175</v>
      </c>
      <c r="F144" s="65">
        <f t="shared" si="5"/>
        <v>0</v>
      </c>
      <c r="G144" s="13">
        <f t="shared" si="6"/>
        <v>0</v>
      </c>
      <c r="H144" s="13">
        <v>35</v>
      </c>
      <c r="I144" s="13">
        <f t="shared" si="7"/>
        <v>0</v>
      </c>
      <c r="J144" s="13"/>
      <c r="K144" s="13"/>
      <c r="L144" s="13"/>
      <c r="M144" s="13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3:50" x14ac:dyDescent="0.25">
      <c r="C145">
        <f t="shared" si="9"/>
        <v>0</v>
      </c>
      <c r="D145" s="12" t="s">
        <v>553</v>
      </c>
      <c r="E145" s="13" t="s">
        <v>176</v>
      </c>
      <c r="F145" s="65">
        <f t="shared" si="5"/>
        <v>0</v>
      </c>
      <c r="G145" s="13">
        <f t="shared" si="6"/>
        <v>0</v>
      </c>
      <c r="H145" s="13">
        <v>15</v>
      </c>
      <c r="I145" s="13">
        <f t="shared" si="7"/>
        <v>0</v>
      </c>
      <c r="J145" s="13"/>
      <c r="K145" s="13"/>
      <c r="L145" s="13"/>
      <c r="M145" s="13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3:50" x14ac:dyDescent="0.25">
      <c r="C146">
        <f t="shared" si="9"/>
        <v>0</v>
      </c>
      <c r="D146" s="12" t="s">
        <v>554</v>
      </c>
      <c r="E146" s="13" t="s">
        <v>177</v>
      </c>
      <c r="F146" s="65">
        <f t="shared" si="5"/>
        <v>0</v>
      </c>
      <c r="G146" s="13">
        <f t="shared" si="6"/>
        <v>0</v>
      </c>
      <c r="H146" s="13">
        <v>25</v>
      </c>
      <c r="I146" s="13">
        <f t="shared" si="7"/>
        <v>0</v>
      </c>
      <c r="J146" s="13"/>
      <c r="K146" s="13"/>
      <c r="L146" s="13"/>
      <c r="M146" s="13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3:50" x14ac:dyDescent="0.25">
      <c r="C147">
        <f t="shared" si="9"/>
        <v>0</v>
      </c>
      <c r="D147" s="12" t="s">
        <v>555</v>
      </c>
      <c r="E147" s="13" t="s">
        <v>178</v>
      </c>
      <c r="F147" s="65">
        <f t="shared" si="5"/>
        <v>0</v>
      </c>
      <c r="G147" s="13">
        <f t="shared" si="6"/>
        <v>0</v>
      </c>
      <c r="H147" s="13">
        <v>35</v>
      </c>
      <c r="I147" s="13">
        <f t="shared" si="7"/>
        <v>0</v>
      </c>
      <c r="J147" s="13"/>
      <c r="K147" s="13"/>
      <c r="L147" s="13"/>
      <c r="M147" s="13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3:50" x14ac:dyDescent="0.25">
      <c r="C148">
        <f t="shared" si="9"/>
        <v>0</v>
      </c>
      <c r="D148" s="12" t="s">
        <v>556</v>
      </c>
      <c r="E148" s="13" t="s">
        <v>179</v>
      </c>
      <c r="F148" s="65">
        <f t="shared" si="5"/>
        <v>0</v>
      </c>
      <c r="G148" s="13">
        <f t="shared" si="6"/>
        <v>0</v>
      </c>
      <c r="H148" s="13">
        <v>35</v>
      </c>
      <c r="I148" s="13">
        <f t="shared" si="7"/>
        <v>0</v>
      </c>
      <c r="J148" s="13"/>
      <c r="K148" s="13"/>
      <c r="L148" s="13"/>
      <c r="M148" s="13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3:50" x14ac:dyDescent="0.25">
      <c r="C149">
        <f t="shared" si="9"/>
        <v>0</v>
      </c>
      <c r="D149" s="12" t="s">
        <v>557</v>
      </c>
      <c r="E149" s="13" t="s">
        <v>180</v>
      </c>
      <c r="F149" s="65">
        <f t="shared" si="5"/>
        <v>0</v>
      </c>
      <c r="G149" s="13">
        <f t="shared" si="6"/>
        <v>0</v>
      </c>
      <c r="H149" s="13">
        <v>25</v>
      </c>
      <c r="I149" s="13">
        <f t="shared" si="7"/>
        <v>0</v>
      </c>
      <c r="J149" s="13"/>
      <c r="K149" s="13"/>
      <c r="L149" s="13"/>
      <c r="M149" s="13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3:50" x14ac:dyDescent="0.25">
      <c r="C150">
        <f t="shared" si="9"/>
        <v>0</v>
      </c>
      <c r="D150" s="12" t="s">
        <v>558</v>
      </c>
      <c r="E150" s="13" t="s">
        <v>181</v>
      </c>
      <c r="F150" s="65">
        <f t="shared" si="5"/>
        <v>0</v>
      </c>
      <c r="G150" s="13">
        <f t="shared" si="6"/>
        <v>0</v>
      </c>
      <c r="H150" s="13">
        <v>25</v>
      </c>
      <c r="I150" s="13">
        <f t="shared" si="7"/>
        <v>0</v>
      </c>
      <c r="J150" s="13"/>
      <c r="K150" s="13"/>
      <c r="L150" s="13"/>
      <c r="M150" s="13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3:50" x14ac:dyDescent="0.25">
      <c r="C151">
        <f t="shared" si="9"/>
        <v>0</v>
      </c>
      <c r="D151" s="12" t="s">
        <v>559</v>
      </c>
      <c r="E151" s="13" t="s">
        <v>182</v>
      </c>
      <c r="F151" s="65">
        <f t="shared" si="5"/>
        <v>0</v>
      </c>
      <c r="G151" s="13">
        <f t="shared" si="6"/>
        <v>0</v>
      </c>
      <c r="H151" s="13">
        <v>25</v>
      </c>
      <c r="I151" s="13">
        <f t="shared" si="7"/>
        <v>0</v>
      </c>
      <c r="J151" s="13"/>
      <c r="K151" s="13"/>
      <c r="L151" s="13"/>
      <c r="M151" s="13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</row>
    <row r="152" spans="3:50" x14ac:dyDescent="0.25">
      <c r="C152">
        <f t="shared" si="9"/>
        <v>0</v>
      </c>
      <c r="D152" s="12" t="s">
        <v>560</v>
      </c>
      <c r="E152" s="13" t="s">
        <v>183</v>
      </c>
      <c r="F152" s="65">
        <f t="shared" si="5"/>
        <v>0</v>
      </c>
      <c r="G152" s="13">
        <f t="shared" si="6"/>
        <v>0</v>
      </c>
      <c r="H152" s="13">
        <v>25</v>
      </c>
      <c r="I152" s="13">
        <f t="shared" si="7"/>
        <v>0</v>
      </c>
      <c r="J152" s="13"/>
      <c r="K152" s="13"/>
      <c r="L152" s="13"/>
      <c r="M152" s="13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3:50" x14ac:dyDescent="0.25">
      <c r="C153">
        <f t="shared" si="9"/>
        <v>0</v>
      </c>
      <c r="D153" s="12" t="s">
        <v>561</v>
      </c>
      <c r="E153" s="13" t="s">
        <v>184</v>
      </c>
      <c r="F153" s="65">
        <f t="shared" si="5"/>
        <v>0</v>
      </c>
      <c r="G153" s="13">
        <f t="shared" si="6"/>
        <v>0</v>
      </c>
      <c r="H153" s="13">
        <v>15</v>
      </c>
      <c r="I153" s="13">
        <f t="shared" si="7"/>
        <v>0</v>
      </c>
      <c r="J153" s="13"/>
      <c r="K153" s="13"/>
      <c r="L153" s="13"/>
      <c r="M153" s="13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</row>
    <row r="154" spans="3:50" x14ac:dyDescent="0.25">
      <c r="C154">
        <f t="shared" si="9"/>
        <v>0</v>
      </c>
      <c r="D154" s="12" t="s">
        <v>562</v>
      </c>
      <c r="E154" s="13" t="s">
        <v>185</v>
      </c>
      <c r="F154" s="65">
        <f t="shared" si="5"/>
        <v>0</v>
      </c>
      <c r="G154" s="13">
        <f t="shared" si="6"/>
        <v>0</v>
      </c>
      <c r="H154" s="13">
        <v>35</v>
      </c>
      <c r="I154" s="13">
        <f t="shared" si="7"/>
        <v>0</v>
      </c>
      <c r="J154" s="13"/>
      <c r="K154" s="13"/>
      <c r="L154" s="13"/>
      <c r="M154" s="13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3:50" x14ac:dyDescent="0.25">
      <c r="C155">
        <f t="shared" si="9"/>
        <v>0</v>
      </c>
      <c r="D155" s="12" t="s">
        <v>563</v>
      </c>
      <c r="E155" s="13" t="s">
        <v>186</v>
      </c>
      <c r="F155" s="65">
        <f t="shared" si="5"/>
        <v>0</v>
      </c>
      <c r="G155" s="13">
        <f t="shared" si="6"/>
        <v>0</v>
      </c>
      <c r="H155" s="13">
        <v>25</v>
      </c>
      <c r="I155" s="13">
        <f t="shared" si="7"/>
        <v>0</v>
      </c>
      <c r="J155" s="13"/>
      <c r="K155" s="13"/>
      <c r="L155" s="13"/>
      <c r="M155" s="13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3:50" x14ac:dyDescent="0.25">
      <c r="C156">
        <f t="shared" si="9"/>
        <v>0</v>
      </c>
      <c r="D156" s="12" t="s">
        <v>564</v>
      </c>
      <c r="E156" s="13" t="s">
        <v>187</v>
      </c>
      <c r="F156" s="65">
        <f t="shared" ref="F156:F194" si="10">G156*$D$1</f>
        <v>0</v>
      </c>
      <c r="G156" s="13">
        <f t="shared" ref="G156:G194" si="11">H156*I156</f>
        <v>0</v>
      </c>
      <c r="H156" s="13">
        <v>15</v>
      </c>
      <c r="I156" s="13">
        <f t="shared" si="7"/>
        <v>0</v>
      </c>
      <c r="J156" s="13"/>
      <c r="K156" s="13"/>
      <c r="L156" s="13"/>
      <c r="M156" s="13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3:50" x14ac:dyDescent="0.25">
      <c r="C157">
        <f t="shared" si="9"/>
        <v>0</v>
      </c>
      <c r="D157" s="12" t="s">
        <v>565</v>
      </c>
      <c r="E157" s="13" t="s">
        <v>188</v>
      </c>
      <c r="F157" s="65">
        <f t="shared" si="10"/>
        <v>0</v>
      </c>
      <c r="G157" s="13">
        <f t="shared" si="11"/>
        <v>0</v>
      </c>
      <c r="H157" s="13">
        <v>15</v>
      </c>
      <c r="I157" s="13">
        <f t="shared" si="7"/>
        <v>0</v>
      </c>
      <c r="J157" s="13"/>
      <c r="K157" s="13"/>
      <c r="L157" s="13"/>
      <c r="M157" s="13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3:50" x14ac:dyDescent="0.25">
      <c r="C158">
        <f t="shared" si="9"/>
        <v>0</v>
      </c>
      <c r="D158" s="12" t="s">
        <v>566</v>
      </c>
      <c r="E158" s="13" t="s">
        <v>189</v>
      </c>
      <c r="F158" s="65">
        <f t="shared" si="10"/>
        <v>0</v>
      </c>
      <c r="G158" s="13">
        <f t="shared" si="11"/>
        <v>0</v>
      </c>
      <c r="H158" s="13">
        <v>15</v>
      </c>
      <c r="I158" s="13">
        <f t="shared" ref="I158:I160" si="12">SUM(O158:AX158)</f>
        <v>0</v>
      </c>
      <c r="J158" s="13"/>
      <c r="K158" s="13"/>
      <c r="L158" s="13"/>
      <c r="M158" s="13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3:50" x14ac:dyDescent="0.25">
      <c r="C159">
        <f t="shared" si="9"/>
        <v>0</v>
      </c>
      <c r="D159" s="12" t="s">
        <v>567</v>
      </c>
      <c r="E159" s="13" t="s">
        <v>190</v>
      </c>
      <c r="F159" s="65">
        <f t="shared" si="10"/>
        <v>0</v>
      </c>
      <c r="G159" s="13">
        <f t="shared" si="11"/>
        <v>0</v>
      </c>
      <c r="H159" s="13">
        <v>15</v>
      </c>
      <c r="I159" s="13">
        <f t="shared" si="12"/>
        <v>0</v>
      </c>
      <c r="J159" s="13"/>
      <c r="K159" s="13"/>
      <c r="L159" s="13"/>
      <c r="M159" s="13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3:50" x14ac:dyDescent="0.25">
      <c r="C160">
        <f t="shared" si="9"/>
        <v>0</v>
      </c>
      <c r="D160" s="12" t="s">
        <v>568</v>
      </c>
      <c r="E160" s="13" t="s">
        <v>191</v>
      </c>
      <c r="F160" s="65">
        <f t="shared" si="10"/>
        <v>0</v>
      </c>
      <c r="G160" s="13">
        <f t="shared" si="11"/>
        <v>0</v>
      </c>
      <c r="H160" s="13">
        <v>15</v>
      </c>
      <c r="I160" s="13">
        <f t="shared" si="12"/>
        <v>0</v>
      </c>
      <c r="J160" s="13"/>
      <c r="K160" s="13"/>
      <c r="L160" s="13"/>
      <c r="M160" s="13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3:50" x14ac:dyDescent="0.25">
      <c r="C161">
        <f t="shared" si="9"/>
        <v>0</v>
      </c>
      <c r="D161" s="14" t="s">
        <v>569</v>
      </c>
      <c r="E161" s="15" t="s">
        <v>192</v>
      </c>
      <c r="F161" s="65">
        <f t="shared" si="10"/>
        <v>0</v>
      </c>
      <c r="G161" s="15">
        <f t="shared" si="11"/>
        <v>0</v>
      </c>
      <c r="H161" s="15"/>
      <c r="I161" s="15"/>
      <c r="J161" s="15"/>
      <c r="K161" s="15"/>
      <c r="L161" s="15"/>
      <c r="M161" s="15"/>
      <c r="N161" s="1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3:50" x14ac:dyDescent="0.25">
      <c r="C162">
        <f t="shared" si="9"/>
        <v>0</v>
      </c>
      <c r="D162" s="14" t="s">
        <v>570</v>
      </c>
      <c r="E162" s="15" t="s">
        <v>193</v>
      </c>
      <c r="F162" s="65">
        <f t="shared" si="10"/>
        <v>0</v>
      </c>
      <c r="G162" s="15">
        <f t="shared" si="11"/>
        <v>0</v>
      </c>
      <c r="H162" s="15"/>
      <c r="I162" s="15"/>
      <c r="J162" s="15"/>
      <c r="K162" s="15"/>
      <c r="L162" s="15"/>
      <c r="M162" s="15"/>
      <c r="N162" s="1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3:50" x14ac:dyDescent="0.25">
      <c r="C163">
        <f t="shared" si="9"/>
        <v>0</v>
      </c>
      <c r="D163" s="14" t="s">
        <v>571</v>
      </c>
      <c r="E163" s="15" t="s">
        <v>194</v>
      </c>
      <c r="F163" s="65">
        <f t="shared" si="10"/>
        <v>0</v>
      </c>
      <c r="G163" s="15">
        <f t="shared" si="11"/>
        <v>0</v>
      </c>
      <c r="H163" s="15"/>
      <c r="I163" s="15"/>
      <c r="J163" s="15"/>
      <c r="K163" s="15"/>
      <c r="L163" s="15"/>
      <c r="M163" s="15"/>
      <c r="N163" s="1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3:50" x14ac:dyDescent="0.25">
      <c r="C164">
        <f t="shared" si="9"/>
        <v>0</v>
      </c>
      <c r="D164" s="14" t="s">
        <v>572</v>
      </c>
      <c r="E164" s="15" t="s">
        <v>195</v>
      </c>
      <c r="F164" s="65">
        <f t="shared" si="10"/>
        <v>0</v>
      </c>
      <c r="G164" s="15">
        <f t="shared" si="11"/>
        <v>0</v>
      </c>
      <c r="H164" s="15"/>
      <c r="I164" s="15"/>
      <c r="J164" s="15"/>
      <c r="K164" s="15"/>
      <c r="L164" s="15"/>
      <c r="M164" s="15"/>
      <c r="N164" s="1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3:50" x14ac:dyDescent="0.25">
      <c r="C165">
        <f t="shared" si="9"/>
        <v>0</v>
      </c>
      <c r="D165" s="14" t="s">
        <v>573</v>
      </c>
      <c r="E165" s="15" t="s">
        <v>196</v>
      </c>
      <c r="F165" s="65">
        <f t="shared" si="10"/>
        <v>0</v>
      </c>
      <c r="G165" s="15">
        <f t="shared" si="11"/>
        <v>0</v>
      </c>
      <c r="H165" s="15"/>
      <c r="I165" s="15"/>
      <c r="J165" s="15"/>
      <c r="K165" s="15"/>
      <c r="L165" s="15"/>
      <c r="M165" s="15"/>
      <c r="N165" s="1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3:50" x14ac:dyDescent="0.25">
      <c r="C166">
        <f t="shared" si="9"/>
        <v>0</v>
      </c>
      <c r="D166" s="14" t="s">
        <v>574</v>
      </c>
      <c r="E166" s="15" t="s">
        <v>197</v>
      </c>
      <c r="F166" s="65">
        <f t="shared" si="10"/>
        <v>0</v>
      </c>
      <c r="G166" s="15">
        <f t="shared" si="11"/>
        <v>0</v>
      </c>
      <c r="H166" s="15"/>
      <c r="I166" s="15"/>
      <c r="J166" s="15"/>
      <c r="K166" s="15"/>
      <c r="L166" s="15"/>
      <c r="M166" s="15"/>
      <c r="N166" s="1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3:50" x14ac:dyDescent="0.25">
      <c r="C167">
        <f t="shared" si="9"/>
        <v>0</v>
      </c>
      <c r="D167" s="14" t="s">
        <v>575</v>
      </c>
      <c r="E167" s="15" t="s">
        <v>198</v>
      </c>
      <c r="F167" s="65">
        <f t="shared" si="10"/>
        <v>0</v>
      </c>
      <c r="G167" s="15">
        <f t="shared" si="11"/>
        <v>0</v>
      </c>
      <c r="H167" s="15"/>
      <c r="I167" s="15"/>
      <c r="J167" s="15"/>
      <c r="K167" s="15"/>
      <c r="L167" s="15"/>
      <c r="M167" s="15"/>
      <c r="N167" s="1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3:50" x14ac:dyDescent="0.25">
      <c r="C168">
        <f t="shared" si="9"/>
        <v>0</v>
      </c>
      <c r="D168" s="14" t="s">
        <v>576</v>
      </c>
      <c r="E168" s="15" t="s">
        <v>199</v>
      </c>
      <c r="F168" s="65">
        <f t="shared" si="10"/>
        <v>0</v>
      </c>
      <c r="G168" s="15">
        <f t="shared" si="11"/>
        <v>0</v>
      </c>
      <c r="H168" s="15"/>
      <c r="I168" s="15"/>
      <c r="J168" s="15"/>
      <c r="K168" s="15"/>
      <c r="L168" s="15"/>
      <c r="M168" s="15"/>
      <c r="N168" s="1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3:50" x14ac:dyDescent="0.25">
      <c r="C169">
        <f t="shared" si="9"/>
        <v>0</v>
      </c>
      <c r="D169" s="14" t="s">
        <v>577</v>
      </c>
      <c r="E169" s="15" t="s">
        <v>200</v>
      </c>
      <c r="F169" s="65">
        <f t="shared" si="10"/>
        <v>0</v>
      </c>
      <c r="G169" s="15">
        <f t="shared" si="11"/>
        <v>0</v>
      </c>
      <c r="H169" s="15"/>
      <c r="I169" s="15"/>
      <c r="J169" s="15"/>
      <c r="K169" s="15"/>
      <c r="L169" s="15"/>
      <c r="M169" s="15"/>
      <c r="N169" s="1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3:50" x14ac:dyDescent="0.25">
      <c r="C170">
        <f t="shared" si="9"/>
        <v>0</v>
      </c>
      <c r="D170" s="4" t="s">
        <v>578</v>
      </c>
      <c r="E170" s="5" t="s">
        <v>201</v>
      </c>
      <c r="F170" s="65">
        <f t="shared" si="10"/>
        <v>0</v>
      </c>
      <c r="G170" s="5">
        <f t="shared" si="11"/>
        <v>0</v>
      </c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3:50" x14ac:dyDescent="0.25">
      <c r="C171">
        <f t="shared" si="9"/>
        <v>0</v>
      </c>
      <c r="D171" s="4" t="s">
        <v>579</v>
      </c>
      <c r="E171" s="5" t="s">
        <v>202</v>
      </c>
      <c r="F171" s="65">
        <f t="shared" si="10"/>
        <v>0</v>
      </c>
      <c r="G171" s="5">
        <f t="shared" si="11"/>
        <v>0</v>
      </c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3:50" x14ac:dyDescent="0.25">
      <c r="C172">
        <f t="shared" si="9"/>
        <v>0</v>
      </c>
      <c r="D172" s="4" t="s">
        <v>580</v>
      </c>
      <c r="E172" s="5" t="s">
        <v>203</v>
      </c>
      <c r="F172" s="65">
        <f t="shared" si="10"/>
        <v>0</v>
      </c>
      <c r="G172" s="5">
        <f t="shared" si="11"/>
        <v>0</v>
      </c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3:50" x14ac:dyDescent="0.25">
      <c r="C173">
        <f t="shared" si="9"/>
        <v>0</v>
      </c>
      <c r="D173" s="4" t="s">
        <v>581</v>
      </c>
      <c r="E173" s="5" t="s">
        <v>204</v>
      </c>
      <c r="F173" s="65">
        <f t="shared" si="10"/>
        <v>0</v>
      </c>
      <c r="G173" s="5">
        <f t="shared" si="11"/>
        <v>0</v>
      </c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3:50" x14ac:dyDescent="0.25">
      <c r="C174">
        <f t="shared" si="9"/>
        <v>0</v>
      </c>
      <c r="D174" s="4" t="s">
        <v>582</v>
      </c>
      <c r="E174" s="5" t="s">
        <v>205</v>
      </c>
      <c r="F174" s="65">
        <f t="shared" si="10"/>
        <v>0</v>
      </c>
      <c r="G174" s="5">
        <f t="shared" si="11"/>
        <v>0</v>
      </c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3:50" x14ac:dyDescent="0.25">
      <c r="C175">
        <f t="shared" si="9"/>
        <v>0</v>
      </c>
      <c r="D175" s="4" t="s">
        <v>583</v>
      </c>
      <c r="E175" s="5" t="s">
        <v>206</v>
      </c>
      <c r="F175" s="65">
        <f t="shared" si="10"/>
        <v>0</v>
      </c>
      <c r="G175" s="5">
        <f t="shared" si="11"/>
        <v>0</v>
      </c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3:50" x14ac:dyDescent="0.25">
      <c r="C176">
        <f t="shared" si="9"/>
        <v>0</v>
      </c>
      <c r="D176" s="4" t="s">
        <v>584</v>
      </c>
      <c r="E176" s="5" t="s">
        <v>207</v>
      </c>
      <c r="F176" s="65">
        <f t="shared" si="10"/>
        <v>0</v>
      </c>
      <c r="G176" s="5">
        <f t="shared" si="11"/>
        <v>0</v>
      </c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3:50" x14ac:dyDescent="0.25">
      <c r="C177">
        <f t="shared" si="9"/>
        <v>0</v>
      </c>
      <c r="D177" s="4" t="s">
        <v>585</v>
      </c>
      <c r="E177" s="5" t="s">
        <v>208</v>
      </c>
      <c r="F177" s="65">
        <f t="shared" si="10"/>
        <v>0</v>
      </c>
      <c r="G177" s="5">
        <f t="shared" si="11"/>
        <v>0</v>
      </c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3:50" x14ac:dyDescent="0.25">
      <c r="C178">
        <f t="shared" si="9"/>
        <v>0</v>
      </c>
      <c r="D178" s="4" t="s">
        <v>586</v>
      </c>
      <c r="E178" s="5" t="s">
        <v>209</v>
      </c>
      <c r="F178" s="65">
        <f t="shared" si="10"/>
        <v>0</v>
      </c>
      <c r="G178" s="5">
        <f t="shared" si="11"/>
        <v>0</v>
      </c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3:50" x14ac:dyDescent="0.25">
      <c r="C179">
        <f t="shared" si="9"/>
        <v>0</v>
      </c>
      <c r="D179" s="12" t="s">
        <v>587</v>
      </c>
      <c r="E179" s="13" t="s">
        <v>210</v>
      </c>
      <c r="F179" s="65">
        <f t="shared" si="10"/>
        <v>0</v>
      </c>
      <c r="G179" s="13">
        <f t="shared" si="11"/>
        <v>0</v>
      </c>
      <c r="H179" s="13"/>
      <c r="I179" s="13"/>
      <c r="J179" s="13"/>
      <c r="K179" s="13"/>
      <c r="L179" s="13"/>
      <c r="M179" s="13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3:50" x14ac:dyDescent="0.25">
      <c r="C180">
        <f t="shared" si="9"/>
        <v>0</v>
      </c>
      <c r="D180" s="12" t="s">
        <v>588</v>
      </c>
      <c r="E180" s="13" t="s">
        <v>211</v>
      </c>
      <c r="F180" s="65">
        <f t="shared" si="10"/>
        <v>0</v>
      </c>
      <c r="G180" s="13">
        <f t="shared" si="11"/>
        <v>0</v>
      </c>
      <c r="H180" s="13"/>
      <c r="I180" s="13"/>
      <c r="J180" s="13"/>
      <c r="K180" s="13"/>
      <c r="L180" s="13"/>
      <c r="M180" s="13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3:50" x14ac:dyDescent="0.25">
      <c r="C181">
        <f t="shared" si="9"/>
        <v>0</v>
      </c>
      <c r="D181" s="10" t="s">
        <v>589</v>
      </c>
      <c r="E181" s="11" t="s">
        <v>212</v>
      </c>
      <c r="F181" s="65">
        <f t="shared" si="10"/>
        <v>0</v>
      </c>
      <c r="G181" s="11">
        <f t="shared" si="11"/>
        <v>0</v>
      </c>
      <c r="H181" s="11"/>
      <c r="I181" s="11"/>
      <c r="J181" s="11"/>
      <c r="K181" s="11"/>
      <c r="L181" s="11"/>
      <c r="M181" s="11"/>
      <c r="N181" s="1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</row>
    <row r="182" spans="3:50" x14ac:dyDescent="0.25">
      <c r="C182">
        <f t="shared" si="9"/>
        <v>0</v>
      </c>
      <c r="D182" s="10" t="s">
        <v>590</v>
      </c>
      <c r="E182" s="11" t="s">
        <v>213</v>
      </c>
      <c r="F182" s="65">
        <f t="shared" si="10"/>
        <v>0</v>
      </c>
      <c r="G182" s="11">
        <f t="shared" si="11"/>
        <v>0</v>
      </c>
      <c r="H182" s="11"/>
      <c r="I182" s="11"/>
      <c r="J182" s="11"/>
      <c r="K182" s="11"/>
      <c r="L182" s="11"/>
      <c r="M182" s="11"/>
      <c r="N182" s="1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</row>
    <row r="183" spans="3:50" x14ac:dyDescent="0.25">
      <c r="C183">
        <f t="shared" si="9"/>
        <v>0</v>
      </c>
      <c r="D183" s="6" t="s">
        <v>618</v>
      </c>
      <c r="E183" s="7" t="s">
        <v>214</v>
      </c>
      <c r="F183" s="65">
        <f t="shared" si="10"/>
        <v>0</v>
      </c>
      <c r="G183" s="7">
        <f t="shared" si="11"/>
        <v>0</v>
      </c>
      <c r="H183" s="7"/>
      <c r="I183" s="7"/>
      <c r="J183" s="7"/>
      <c r="K183" s="7"/>
      <c r="L183" s="7"/>
      <c r="M183" s="7"/>
      <c r="N183" s="7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3:50" x14ac:dyDescent="0.25">
      <c r="C184">
        <f t="shared" si="9"/>
        <v>0</v>
      </c>
      <c r="D184" s="6" t="s">
        <v>592</v>
      </c>
      <c r="E184" s="7" t="s">
        <v>215</v>
      </c>
      <c r="F184" s="65">
        <f t="shared" si="10"/>
        <v>0</v>
      </c>
      <c r="G184" s="7">
        <f t="shared" si="11"/>
        <v>0</v>
      </c>
      <c r="H184" s="7"/>
      <c r="I184" s="7"/>
      <c r="J184" s="7"/>
      <c r="K184" s="7"/>
      <c r="L184" s="7"/>
      <c r="M184" s="7"/>
      <c r="N184" s="7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3:50" x14ac:dyDescent="0.25">
      <c r="C185">
        <f t="shared" si="9"/>
        <v>0</v>
      </c>
      <c r="D185" s="6" t="s">
        <v>593</v>
      </c>
      <c r="E185" s="7" t="s">
        <v>216</v>
      </c>
      <c r="F185" s="65">
        <f t="shared" si="10"/>
        <v>0</v>
      </c>
      <c r="G185" s="7">
        <f t="shared" si="11"/>
        <v>0</v>
      </c>
      <c r="H185" s="7"/>
      <c r="I185" s="7"/>
      <c r="J185" s="7"/>
      <c r="K185" s="7"/>
      <c r="L185" s="7"/>
      <c r="M185" s="7"/>
      <c r="N185" s="7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3:50" x14ac:dyDescent="0.25">
      <c r="C186">
        <f t="shared" si="9"/>
        <v>0</v>
      </c>
      <c r="D186" s="16" t="s">
        <v>594</v>
      </c>
      <c r="E186" s="17" t="s">
        <v>217</v>
      </c>
      <c r="F186" s="65">
        <f t="shared" si="10"/>
        <v>0</v>
      </c>
      <c r="G186" s="17">
        <f t="shared" si="11"/>
        <v>0</v>
      </c>
      <c r="H186" s="17">
        <v>50</v>
      </c>
      <c r="I186" s="17">
        <f>SUM(O186:AX186)</f>
        <v>0</v>
      </c>
      <c r="J186" s="17"/>
      <c r="K186" s="17"/>
      <c r="L186" s="17"/>
      <c r="M186" s="17"/>
      <c r="N186" s="17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3:50" x14ac:dyDescent="0.25">
      <c r="C187">
        <f t="shared" si="9"/>
        <v>0</v>
      </c>
      <c r="D187" s="16" t="s">
        <v>595</v>
      </c>
      <c r="E187" s="17" t="s">
        <v>218</v>
      </c>
      <c r="F187" s="65">
        <f t="shared" si="10"/>
        <v>0</v>
      </c>
      <c r="G187" s="17">
        <f t="shared" si="11"/>
        <v>0</v>
      </c>
      <c r="H187" s="17">
        <v>25</v>
      </c>
      <c r="I187" s="17">
        <f t="shared" ref="I187:I193" si="13">SUM(O187:AX187)</f>
        <v>0</v>
      </c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</row>
    <row r="188" spans="3:50" x14ac:dyDescent="0.25">
      <c r="C188">
        <f t="shared" si="9"/>
        <v>0</v>
      </c>
      <c r="D188" s="16" t="s">
        <v>596</v>
      </c>
      <c r="E188" s="17" t="s">
        <v>219</v>
      </c>
      <c r="F188" s="65">
        <f t="shared" si="10"/>
        <v>0</v>
      </c>
      <c r="G188" s="17">
        <f t="shared" si="11"/>
        <v>0</v>
      </c>
      <c r="H188" s="17">
        <v>25</v>
      </c>
      <c r="I188" s="17">
        <f t="shared" si="13"/>
        <v>0</v>
      </c>
      <c r="J188" s="17"/>
      <c r="K188" s="17"/>
      <c r="L188" s="17"/>
      <c r="M188" s="17"/>
      <c r="N188" s="17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</row>
    <row r="189" spans="3:50" x14ac:dyDescent="0.25">
      <c r="C189">
        <f t="shared" si="9"/>
        <v>0</v>
      </c>
      <c r="D189" s="16" t="s">
        <v>597</v>
      </c>
      <c r="E189" s="17" t="s">
        <v>220</v>
      </c>
      <c r="F189" s="65">
        <f t="shared" si="10"/>
        <v>0</v>
      </c>
      <c r="G189" s="17">
        <f t="shared" si="11"/>
        <v>0</v>
      </c>
      <c r="H189" s="17">
        <v>35</v>
      </c>
      <c r="I189" s="17">
        <f t="shared" si="13"/>
        <v>0</v>
      </c>
      <c r="J189" s="17"/>
      <c r="K189" s="17"/>
      <c r="L189" s="17"/>
      <c r="M189" s="17"/>
      <c r="N189" s="17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</row>
    <row r="190" spans="3:50" x14ac:dyDescent="0.25">
      <c r="C190">
        <f t="shared" si="9"/>
        <v>0</v>
      </c>
      <c r="D190" s="16" t="s">
        <v>598</v>
      </c>
      <c r="E190" s="17" t="s">
        <v>221</v>
      </c>
      <c r="F190" s="65">
        <f t="shared" si="10"/>
        <v>0</v>
      </c>
      <c r="G190" s="17">
        <f t="shared" si="11"/>
        <v>0</v>
      </c>
      <c r="H190" s="17">
        <v>15</v>
      </c>
      <c r="I190" s="17">
        <f t="shared" si="13"/>
        <v>0</v>
      </c>
      <c r="J190" s="17"/>
      <c r="K190" s="17"/>
      <c r="L190" s="17"/>
      <c r="M190" s="17"/>
      <c r="N190" s="17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</row>
    <row r="191" spans="3:50" x14ac:dyDescent="0.25">
      <c r="C191">
        <f t="shared" si="9"/>
        <v>0</v>
      </c>
      <c r="D191" s="16" t="s">
        <v>599</v>
      </c>
      <c r="E191" s="17" t="s">
        <v>222</v>
      </c>
      <c r="F191" s="65">
        <f t="shared" si="10"/>
        <v>0</v>
      </c>
      <c r="G191" s="17">
        <f t="shared" si="11"/>
        <v>0</v>
      </c>
      <c r="H191" s="17">
        <v>35</v>
      </c>
      <c r="I191" s="17">
        <f t="shared" si="13"/>
        <v>0</v>
      </c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</row>
    <row r="192" spans="3:50" x14ac:dyDescent="0.25">
      <c r="C192">
        <f t="shared" si="9"/>
        <v>0</v>
      </c>
      <c r="D192" s="16" t="s">
        <v>600</v>
      </c>
      <c r="E192" s="17" t="s">
        <v>223</v>
      </c>
      <c r="F192" s="65">
        <f t="shared" si="10"/>
        <v>0</v>
      </c>
      <c r="G192" s="17">
        <f t="shared" si="11"/>
        <v>0</v>
      </c>
      <c r="H192" s="17">
        <v>50</v>
      </c>
      <c r="I192" s="17">
        <f t="shared" si="13"/>
        <v>0</v>
      </c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3:50" x14ac:dyDescent="0.25">
      <c r="C193">
        <f t="shared" si="9"/>
        <v>0</v>
      </c>
      <c r="D193" s="16" t="s">
        <v>601</v>
      </c>
      <c r="E193" s="17" t="s">
        <v>224</v>
      </c>
      <c r="F193" s="65">
        <f t="shared" si="10"/>
        <v>0</v>
      </c>
      <c r="G193" s="17">
        <f t="shared" si="11"/>
        <v>0</v>
      </c>
      <c r="H193" s="17">
        <v>25</v>
      </c>
      <c r="I193" s="17">
        <f t="shared" si="13"/>
        <v>0</v>
      </c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3:50" x14ac:dyDescent="0.25">
      <c r="C194">
        <f t="shared" si="9"/>
        <v>0</v>
      </c>
      <c r="D194" s="16" t="s">
        <v>619</v>
      </c>
      <c r="E194" s="17" t="s">
        <v>225</v>
      </c>
      <c r="F194" s="65">
        <f t="shared" si="10"/>
        <v>0</v>
      </c>
      <c r="G194" s="17">
        <f t="shared" si="11"/>
        <v>0</v>
      </c>
      <c r="H194" s="17">
        <v>25</v>
      </c>
      <c r="I194" s="17">
        <f>SUM(O194:AX194)</f>
        <v>0</v>
      </c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</row>
    <row r="195" spans="3:50" x14ac:dyDescent="0.25">
      <c r="F195" s="63">
        <f>SUM(F4:F194)</f>
        <v>462433.22400000005</v>
      </c>
    </row>
    <row r="197" spans="3:50" x14ac:dyDescent="0.25">
      <c r="U197">
        <f>1512-1428</f>
        <v>84</v>
      </c>
    </row>
  </sheetData>
  <mergeCells count="1">
    <mergeCell ref="J2:N2"/>
  </mergeCells>
  <pageMargins left="0.7" right="0.7" top="0.75" bottom="0.75" header="0.3" footer="0.3"/>
  <pageSetup paperSize="8" scale="3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7"/>
  <sheetViews>
    <sheetView view="pageBreakPreview" topLeftCell="D1" zoomScale="60" zoomScaleNormal="60" workbookViewId="0">
      <selection activeCell="D1" sqref="D1:D1048576"/>
    </sheetView>
  </sheetViews>
  <sheetFormatPr defaultRowHeight="15" x14ac:dyDescent="0.25"/>
  <cols>
    <col min="1" max="3" width="22.85546875" hidden="1" customWidth="1"/>
    <col min="4" max="4" width="14.5703125" customWidth="1"/>
    <col min="5" max="5" width="8.7109375" style="1"/>
    <col min="6" max="6" width="12.7109375" style="63" customWidth="1"/>
    <col min="7" max="9" width="8.7109375" style="1"/>
    <col min="10" max="14" width="0" style="1" hidden="1" customWidth="1"/>
  </cols>
  <sheetData>
    <row r="1" spans="3:50" x14ac:dyDescent="0.25">
      <c r="D1">
        <v>4.9341999999999997</v>
      </c>
      <c r="R1" s="61"/>
      <c r="S1" s="61"/>
      <c r="T1" s="61"/>
      <c r="U1" s="61"/>
      <c r="V1" s="61"/>
      <c r="W1" s="61"/>
      <c r="X1" s="61"/>
      <c r="Y1" s="61"/>
      <c r="Z1" s="61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3:50" s="1" customFormat="1" x14ac:dyDescent="0.25">
      <c r="F2" s="63" t="s">
        <v>273</v>
      </c>
      <c r="G2" s="1" t="s">
        <v>269</v>
      </c>
      <c r="H2" s="1" t="s">
        <v>271</v>
      </c>
      <c r="I2" s="1" t="s">
        <v>269</v>
      </c>
      <c r="J2" s="181" t="s">
        <v>263</v>
      </c>
      <c r="K2" s="181"/>
      <c r="L2" s="181"/>
      <c r="M2" s="181"/>
      <c r="N2" s="181"/>
      <c r="O2" s="2">
        <v>44927</v>
      </c>
      <c r="P2" s="2">
        <v>44958</v>
      </c>
      <c r="Q2" s="2">
        <v>44986</v>
      </c>
      <c r="R2" s="2">
        <v>45017</v>
      </c>
      <c r="S2" s="2">
        <v>45047</v>
      </c>
      <c r="T2" s="2">
        <v>45078</v>
      </c>
      <c r="U2" s="2">
        <v>45108</v>
      </c>
      <c r="V2" s="2">
        <v>45139</v>
      </c>
      <c r="W2" s="2">
        <v>45170</v>
      </c>
      <c r="X2" s="2">
        <v>45200</v>
      </c>
      <c r="Y2" s="2">
        <v>45231</v>
      </c>
      <c r="Z2" s="2">
        <v>45261</v>
      </c>
      <c r="AA2" s="2">
        <v>45292</v>
      </c>
      <c r="AB2" s="2">
        <v>45323</v>
      </c>
      <c r="AC2" s="2">
        <v>45352</v>
      </c>
      <c r="AD2" s="2">
        <v>45383</v>
      </c>
      <c r="AE2" s="2">
        <v>45413</v>
      </c>
      <c r="AF2" s="2">
        <v>45444</v>
      </c>
      <c r="AG2" s="2">
        <v>45474</v>
      </c>
      <c r="AH2" s="2">
        <v>45505</v>
      </c>
      <c r="AI2" s="2">
        <v>45536</v>
      </c>
      <c r="AJ2" s="2">
        <v>45566</v>
      </c>
      <c r="AK2" s="2">
        <v>45597</v>
      </c>
      <c r="AL2" s="2">
        <v>45627</v>
      </c>
      <c r="AM2" s="2">
        <v>45658</v>
      </c>
      <c r="AN2" s="2">
        <v>45689</v>
      </c>
      <c r="AO2" s="2">
        <v>45717</v>
      </c>
      <c r="AP2" s="2">
        <v>45748</v>
      </c>
      <c r="AQ2" s="2">
        <v>45778</v>
      </c>
      <c r="AR2" s="2">
        <v>45809</v>
      </c>
      <c r="AS2" s="2">
        <v>45839</v>
      </c>
      <c r="AT2" s="2">
        <v>45870</v>
      </c>
      <c r="AU2" s="2">
        <v>45901</v>
      </c>
      <c r="AV2" s="2">
        <v>45931</v>
      </c>
      <c r="AW2" s="2">
        <v>45962</v>
      </c>
      <c r="AX2" s="2">
        <v>45992</v>
      </c>
    </row>
    <row r="3" spans="3:50" s="1" customFormat="1" x14ac:dyDescent="0.25">
      <c r="F3" s="63" t="s">
        <v>274</v>
      </c>
      <c r="G3" s="1" t="s">
        <v>275</v>
      </c>
      <c r="H3" s="1" t="s">
        <v>272</v>
      </c>
      <c r="I3" s="1" t="s">
        <v>270</v>
      </c>
      <c r="J3" s="60" t="s">
        <v>264</v>
      </c>
      <c r="K3" s="60" t="s">
        <v>265</v>
      </c>
      <c r="L3" s="60" t="s">
        <v>266</v>
      </c>
      <c r="M3" s="60" t="s">
        <v>267</v>
      </c>
      <c r="N3" s="60" t="s">
        <v>268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22</v>
      </c>
      <c r="AL3" s="3" t="s">
        <v>23</v>
      </c>
      <c r="AM3" s="3" t="s">
        <v>24</v>
      </c>
      <c r="AN3" s="3" t="s">
        <v>25</v>
      </c>
      <c r="AO3" s="3" t="s">
        <v>26</v>
      </c>
      <c r="AP3" s="3" t="s">
        <v>27</v>
      </c>
      <c r="AQ3" s="3" t="s">
        <v>28</v>
      </c>
      <c r="AR3" s="3" t="s">
        <v>29</v>
      </c>
      <c r="AS3" s="3" t="s">
        <v>30</v>
      </c>
      <c r="AT3" s="3" t="s">
        <v>31</v>
      </c>
      <c r="AU3" s="3" t="s">
        <v>32</v>
      </c>
      <c r="AV3" s="3" t="s">
        <v>33</v>
      </c>
      <c r="AW3" s="3" t="s">
        <v>34</v>
      </c>
      <c r="AX3" s="3" t="s">
        <v>35</v>
      </c>
    </row>
    <row r="4" spans="3:50" x14ac:dyDescent="0.25">
      <c r="C4">
        <f>I4/168</f>
        <v>0</v>
      </c>
      <c r="D4" s="4" t="s">
        <v>412</v>
      </c>
      <c r="E4" s="5" t="s">
        <v>36</v>
      </c>
      <c r="F4" s="64"/>
      <c r="G4" s="5"/>
      <c r="H4" s="5"/>
      <c r="I4" s="5"/>
      <c r="J4" s="5"/>
      <c r="K4" s="5"/>
      <c r="L4" s="5"/>
      <c r="M4" s="5"/>
      <c r="N4" s="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3:50" x14ac:dyDescent="0.25">
      <c r="C5">
        <f t="shared" ref="C5:C68" si="0">I5/168</f>
        <v>0</v>
      </c>
      <c r="D5" s="4" t="s">
        <v>413</v>
      </c>
      <c r="E5" s="5" t="s">
        <v>37</v>
      </c>
      <c r="F5" s="64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3:50" x14ac:dyDescent="0.25">
      <c r="C6">
        <f t="shared" si="0"/>
        <v>0</v>
      </c>
      <c r="D6" s="4" t="s">
        <v>414</v>
      </c>
      <c r="E6" s="5" t="s">
        <v>38</v>
      </c>
      <c r="F6" s="64"/>
      <c r="G6" s="5"/>
      <c r="H6" s="5"/>
      <c r="I6" s="5"/>
      <c r="J6" s="5"/>
      <c r="K6" s="5"/>
      <c r="L6" s="5"/>
      <c r="M6" s="5"/>
      <c r="N6" s="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3:50" x14ac:dyDescent="0.25">
      <c r="C7">
        <f t="shared" si="0"/>
        <v>0</v>
      </c>
      <c r="D7" s="4" t="s">
        <v>415</v>
      </c>
      <c r="E7" s="5" t="s">
        <v>39</v>
      </c>
      <c r="F7" s="64"/>
      <c r="G7" s="5"/>
      <c r="H7" s="5"/>
      <c r="I7" s="5"/>
      <c r="J7" s="5"/>
      <c r="K7" s="5"/>
      <c r="L7" s="5"/>
      <c r="M7" s="5"/>
      <c r="N7" s="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3:50" x14ac:dyDescent="0.25">
      <c r="C8">
        <f t="shared" si="0"/>
        <v>0</v>
      </c>
      <c r="D8" s="4" t="s">
        <v>416</v>
      </c>
      <c r="E8" s="5" t="s">
        <v>40</v>
      </c>
      <c r="F8" s="64"/>
      <c r="G8" s="5"/>
      <c r="H8" s="5"/>
      <c r="I8" s="5"/>
      <c r="J8" s="5"/>
      <c r="K8" s="5"/>
      <c r="L8" s="5"/>
      <c r="M8" s="5"/>
      <c r="N8" s="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3:50" x14ac:dyDescent="0.25">
      <c r="C9">
        <f t="shared" si="0"/>
        <v>0</v>
      </c>
      <c r="D9" s="4" t="s">
        <v>417</v>
      </c>
      <c r="E9" s="5" t="s">
        <v>41</v>
      </c>
      <c r="F9" s="64"/>
      <c r="G9" s="5"/>
      <c r="H9" s="5"/>
      <c r="I9" s="5"/>
      <c r="J9" s="5"/>
      <c r="K9" s="5"/>
      <c r="L9" s="5"/>
      <c r="M9" s="5"/>
      <c r="N9" s="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3:50" x14ac:dyDescent="0.25">
      <c r="C10">
        <f t="shared" si="0"/>
        <v>0</v>
      </c>
      <c r="D10" s="4" t="s">
        <v>418</v>
      </c>
      <c r="E10" s="5" t="s">
        <v>42</v>
      </c>
      <c r="F10" s="64"/>
      <c r="G10" s="5"/>
      <c r="H10" s="5"/>
      <c r="I10" s="5"/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3:50" x14ac:dyDescent="0.25">
      <c r="C11">
        <f t="shared" si="0"/>
        <v>0</v>
      </c>
      <c r="D11" s="4" t="s">
        <v>419</v>
      </c>
      <c r="E11" s="5" t="s">
        <v>43</v>
      </c>
      <c r="F11" s="64"/>
      <c r="G11" s="5"/>
      <c r="H11" s="5"/>
      <c r="I11" s="5"/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3:50" x14ac:dyDescent="0.25">
      <c r="C12">
        <f t="shared" si="0"/>
        <v>0</v>
      </c>
      <c r="D12" s="4" t="s">
        <v>420</v>
      </c>
      <c r="E12" s="5" t="s">
        <v>44</v>
      </c>
      <c r="F12" s="64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3:50" x14ac:dyDescent="0.25">
      <c r="C13">
        <f t="shared" si="0"/>
        <v>0</v>
      </c>
      <c r="D13" s="4" t="s">
        <v>421</v>
      </c>
      <c r="E13" s="5" t="s">
        <v>45</v>
      </c>
      <c r="F13" s="64"/>
      <c r="G13" s="5"/>
      <c r="H13" s="5"/>
      <c r="I13" s="5"/>
      <c r="J13" s="5"/>
      <c r="K13" s="5"/>
      <c r="L13" s="5"/>
      <c r="M13" s="5"/>
      <c r="N13" s="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3:50" x14ac:dyDescent="0.25">
      <c r="C14">
        <f t="shared" si="0"/>
        <v>0</v>
      </c>
      <c r="D14" s="4" t="s">
        <v>422</v>
      </c>
      <c r="E14" s="5" t="s">
        <v>46</v>
      </c>
      <c r="F14" s="64"/>
      <c r="G14" s="5"/>
      <c r="H14" s="5"/>
      <c r="I14" s="5"/>
      <c r="J14" s="5"/>
      <c r="K14" s="5"/>
      <c r="L14" s="5"/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3:50" x14ac:dyDescent="0.25">
      <c r="C15">
        <f t="shared" si="0"/>
        <v>0</v>
      </c>
      <c r="D15" s="4" t="s">
        <v>423</v>
      </c>
      <c r="E15" s="5" t="s">
        <v>47</v>
      </c>
      <c r="F15" s="64"/>
      <c r="G15" s="5"/>
      <c r="H15" s="5"/>
      <c r="I15" s="5"/>
      <c r="J15" s="5"/>
      <c r="K15" s="5"/>
      <c r="L15" s="5"/>
      <c r="M15" s="5"/>
      <c r="N15" s="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3:50" x14ac:dyDescent="0.25">
      <c r="C16">
        <f t="shared" si="0"/>
        <v>0</v>
      </c>
      <c r="D16" s="4" t="s">
        <v>424</v>
      </c>
      <c r="E16" s="5" t="s">
        <v>48</v>
      </c>
      <c r="F16" s="64"/>
      <c r="G16" s="5"/>
      <c r="H16" s="5"/>
      <c r="I16" s="5"/>
      <c r="J16" s="5"/>
      <c r="K16" s="5"/>
      <c r="L16" s="5"/>
      <c r="M16" s="5"/>
      <c r="N16" s="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3:50" x14ac:dyDescent="0.25">
      <c r="C17">
        <f t="shared" si="0"/>
        <v>0</v>
      </c>
      <c r="D17" s="4" t="s">
        <v>425</v>
      </c>
      <c r="E17" s="5" t="s">
        <v>49</v>
      </c>
      <c r="F17" s="64"/>
      <c r="G17" s="5"/>
      <c r="H17" s="5"/>
      <c r="I17" s="5"/>
      <c r="J17" s="5"/>
      <c r="K17" s="5"/>
      <c r="L17" s="5"/>
      <c r="M17" s="5"/>
      <c r="N17" s="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3:50" x14ac:dyDescent="0.25">
      <c r="C18">
        <f t="shared" si="0"/>
        <v>0</v>
      </c>
      <c r="D18" s="4" t="s">
        <v>426</v>
      </c>
      <c r="E18" s="5" t="s">
        <v>50</v>
      </c>
      <c r="F18" s="64"/>
      <c r="G18" s="5"/>
      <c r="H18" s="5"/>
      <c r="I18" s="5"/>
      <c r="J18" s="5"/>
      <c r="K18" s="5"/>
      <c r="L18" s="5"/>
      <c r="M18" s="5"/>
      <c r="N18" s="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3:50" x14ac:dyDescent="0.25">
      <c r="C19">
        <f t="shared" si="0"/>
        <v>0</v>
      </c>
      <c r="D19" s="4" t="s">
        <v>427</v>
      </c>
      <c r="E19" s="5" t="s">
        <v>51</v>
      </c>
      <c r="F19" s="64"/>
      <c r="G19" s="5"/>
      <c r="H19" s="5"/>
      <c r="I19" s="5"/>
      <c r="J19" s="5"/>
      <c r="K19" s="5"/>
      <c r="L19" s="5"/>
      <c r="M19" s="5"/>
      <c r="N19" s="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3:50" x14ac:dyDescent="0.25">
      <c r="C20">
        <f t="shared" si="0"/>
        <v>0</v>
      </c>
      <c r="D20" s="4" t="s">
        <v>428</v>
      </c>
      <c r="E20" s="5" t="s">
        <v>52</v>
      </c>
      <c r="F20" s="64"/>
      <c r="G20" s="5"/>
      <c r="H20" s="5"/>
      <c r="I20" s="5"/>
      <c r="J20" s="5"/>
      <c r="K20" s="5"/>
      <c r="L20" s="5"/>
      <c r="M20" s="5"/>
      <c r="N20" s="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3:50" x14ac:dyDescent="0.25">
      <c r="C21">
        <f t="shared" si="0"/>
        <v>0</v>
      </c>
      <c r="D21" s="4" t="s">
        <v>429</v>
      </c>
      <c r="E21" s="5" t="s">
        <v>53</v>
      </c>
      <c r="F21" s="64"/>
      <c r="G21" s="5"/>
      <c r="H21" s="5"/>
      <c r="I21" s="5"/>
      <c r="J21" s="5"/>
      <c r="K21" s="5"/>
      <c r="L21" s="5"/>
      <c r="M21" s="5"/>
      <c r="N21" s="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3:50" x14ac:dyDescent="0.25">
      <c r="C22">
        <f t="shared" si="0"/>
        <v>0</v>
      </c>
      <c r="D22" s="4" t="s">
        <v>430</v>
      </c>
      <c r="E22" s="5" t="s">
        <v>54</v>
      </c>
      <c r="F22" s="64"/>
      <c r="G22" s="5"/>
      <c r="H22" s="5"/>
      <c r="I22" s="5"/>
      <c r="J22" s="5"/>
      <c r="K22" s="5"/>
      <c r="L22" s="5"/>
      <c r="M22" s="5"/>
      <c r="N22" s="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3:50" x14ac:dyDescent="0.25">
      <c r="C23">
        <f t="shared" si="0"/>
        <v>1.4642857142857142</v>
      </c>
      <c r="D23" s="73" t="s">
        <v>431</v>
      </c>
      <c r="E23" s="5" t="s">
        <v>55</v>
      </c>
      <c r="F23" s="64">
        <f>G23*$D$1</f>
        <v>60690.659999999996</v>
      </c>
      <c r="G23" s="5">
        <f>H23*I23</f>
        <v>12300</v>
      </c>
      <c r="H23" s="5">
        <v>50</v>
      </c>
      <c r="I23" s="5">
        <f>SUM(O23:AX23)</f>
        <v>246</v>
      </c>
      <c r="J23" s="5"/>
      <c r="K23" s="5"/>
      <c r="L23" s="5"/>
      <c r="M23" s="5"/>
      <c r="N23" s="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>
        <v>12</v>
      </c>
      <c r="AC23" s="4">
        <v>12</v>
      </c>
      <c r="AD23" s="4">
        <v>12</v>
      </c>
      <c r="AE23" s="4">
        <v>12</v>
      </c>
      <c r="AF23" s="4">
        <v>12</v>
      </c>
      <c r="AG23" s="4">
        <v>12</v>
      </c>
      <c r="AH23" s="4">
        <v>12</v>
      </c>
      <c r="AI23" s="4">
        <v>12</v>
      </c>
      <c r="AJ23" s="4">
        <v>12</v>
      </c>
      <c r="AK23" s="4">
        <v>12</v>
      </c>
      <c r="AL23" s="4">
        <v>12</v>
      </c>
      <c r="AM23" s="4">
        <v>12</v>
      </c>
      <c r="AN23" s="4">
        <v>12</v>
      </c>
      <c r="AO23" s="4">
        <v>12</v>
      </c>
      <c r="AP23" s="4">
        <v>12</v>
      </c>
      <c r="AQ23" s="4">
        <v>12</v>
      </c>
      <c r="AR23" s="4">
        <v>12</v>
      </c>
      <c r="AS23" s="4">
        <v>12</v>
      </c>
      <c r="AT23" s="4">
        <v>12</v>
      </c>
      <c r="AU23" s="4">
        <v>12</v>
      </c>
      <c r="AV23" s="4">
        <v>6</v>
      </c>
      <c r="AW23" s="4"/>
      <c r="AX23" s="4"/>
    </row>
    <row r="24" spans="3:50" x14ac:dyDescent="0.25">
      <c r="C24">
        <f t="shared" si="0"/>
        <v>0</v>
      </c>
      <c r="D24" s="4" t="s">
        <v>432</v>
      </c>
      <c r="E24" s="5" t="s">
        <v>56</v>
      </c>
      <c r="F24" s="64"/>
      <c r="G24" s="5"/>
      <c r="H24" s="5"/>
      <c r="I24" s="5"/>
      <c r="J24" s="5"/>
      <c r="K24" s="5"/>
      <c r="L24" s="5"/>
      <c r="M24" s="5"/>
      <c r="N24" s="5"/>
      <c r="O24" s="4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3:50" x14ac:dyDescent="0.25">
      <c r="C25">
        <f t="shared" si="0"/>
        <v>0</v>
      </c>
      <c r="D25" s="4" t="s">
        <v>433</v>
      </c>
      <c r="E25" s="5" t="s">
        <v>57</v>
      </c>
      <c r="F25" s="64"/>
      <c r="G25" s="5"/>
      <c r="H25" s="5"/>
      <c r="I25" s="5"/>
      <c r="J25" s="5"/>
      <c r="K25" s="5"/>
      <c r="L25" s="5"/>
      <c r="M25" s="5"/>
      <c r="N25" s="5"/>
      <c r="O25" s="4"/>
      <c r="P25" s="5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3:50" x14ac:dyDescent="0.25">
      <c r="C26">
        <f t="shared" si="0"/>
        <v>0.41666666666666669</v>
      </c>
      <c r="D26" s="6" t="s">
        <v>434</v>
      </c>
      <c r="E26" s="7" t="s">
        <v>58</v>
      </c>
      <c r="F26" s="65">
        <f>G26*$D$1</f>
        <v>17269.7</v>
      </c>
      <c r="G26" s="7">
        <f>H26*I26</f>
        <v>3500</v>
      </c>
      <c r="H26" s="7">
        <v>50</v>
      </c>
      <c r="I26" s="7">
        <f>SUM(O26:AX26)</f>
        <v>70</v>
      </c>
      <c r="J26" s="7"/>
      <c r="K26" s="7"/>
      <c r="L26" s="7"/>
      <c r="M26" s="7"/>
      <c r="N26" s="7"/>
      <c r="O26" s="6"/>
      <c r="P26" s="7">
        <v>2</v>
      </c>
      <c r="Q26" s="6">
        <v>2</v>
      </c>
      <c r="R26" s="6">
        <v>2</v>
      </c>
      <c r="S26" s="6">
        <v>2</v>
      </c>
      <c r="T26" s="6">
        <v>2</v>
      </c>
      <c r="U26" s="6">
        <v>2</v>
      </c>
      <c r="V26" s="6">
        <v>2</v>
      </c>
      <c r="W26" s="6">
        <v>2</v>
      </c>
      <c r="X26" s="6">
        <v>2</v>
      </c>
      <c r="Y26" s="6">
        <v>2</v>
      </c>
      <c r="Z26" s="6">
        <v>2</v>
      </c>
      <c r="AA26" s="6">
        <v>2</v>
      </c>
      <c r="AB26" s="6">
        <v>2</v>
      </c>
      <c r="AC26" s="6">
        <v>2</v>
      </c>
      <c r="AD26" s="6">
        <v>2</v>
      </c>
      <c r="AE26" s="6">
        <v>2</v>
      </c>
      <c r="AF26" s="6">
        <v>2</v>
      </c>
      <c r="AG26" s="6">
        <v>2</v>
      </c>
      <c r="AH26" s="6">
        <v>2</v>
      </c>
      <c r="AI26" s="6">
        <v>2</v>
      </c>
      <c r="AJ26" s="6">
        <v>2</v>
      </c>
      <c r="AK26" s="6">
        <v>2</v>
      </c>
      <c r="AL26" s="6">
        <v>2</v>
      </c>
      <c r="AM26" s="6">
        <v>2</v>
      </c>
      <c r="AN26" s="6">
        <v>2</v>
      </c>
      <c r="AO26" s="6">
        <v>2</v>
      </c>
      <c r="AP26" s="6">
        <v>2</v>
      </c>
      <c r="AQ26" s="6">
        <v>2</v>
      </c>
      <c r="AR26" s="6">
        <v>2</v>
      </c>
      <c r="AS26" s="6">
        <v>2</v>
      </c>
      <c r="AT26" s="6">
        <v>2</v>
      </c>
      <c r="AU26" s="6">
        <v>2</v>
      </c>
      <c r="AV26" s="6">
        <v>2</v>
      </c>
      <c r="AW26" s="6">
        <v>2</v>
      </c>
      <c r="AX26" s="6">
        <v>2</v>
      </c>
    </row>
    <row r="27" spans="3:50" x14ac:dyDescent="0.25">
      <c r="C27">
        <f t="shared" si="0"/>
        <v>0</v>
      </c>
      <c r="D27" s="6" t="s">
        <v>435</v>
      </c>
      <c r="E27" s="7" t="s">
        <v>59</v>
      </c>
      <c r="F27" s="65">
        <f t="shared" ref="F27:F44" si="1">G27*$D$1</f>
        <v>0</v>
      </c>
      <c r="G27" s="7">
        <f t="shared" ref="G27:G90" si="2">H27*I27</f>
        <v>0</v>
      </c>
      <c r="H27" s="7">
        <v>50</v>
      </c>
      <c r="I27" s="7">
        <f t="shared" ref="I27:I90" si="3">SUM(O27:AX27)</f>
        <v>0</v>
      </c>
      <c r="J27" s="7"/>
      <c r="K27" s="7"/>
      <c r="L27" s="7"/>
      <c r="M27" s="7"/>
      <c r="N27" s="7"/>
      <c r="O27" s="6"/>
      <c r="P27" s="7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3:50" x14ac:dyDescent="0.25">
      <c r="C28">
        <f t="shared" si="0"/>
        <v>0</v>
      </c>
      <c r="D28" s="6" t="s">
        <v>436</v>
      </c>
      <c r="E28" s="7" t="s">
        <v>60</v>
      </c>
      <c r="F28" s="65">
        <f t="shared" si="1"/>
        <v>0</v>
      </c>
      <c r="G28" s="7">
        <f t="shared" si="2"/>
        <v>0</v>
      </c>
      <c r="H28" s="7">
        <v>25</v>
      </c>
      <c r="I28" s="7">
        <f t="shared" si="3"/>
        <v>0</v>
      </c>
      <c r="J28" s="7"/>
      <c r="K28" s="7"/>
      <c r="L28" s="7"/>
      <c r="M28" s="7"/>
      <c r="N28" s="7"/>
      <c r="O28" s="6"/>
      <c r="P28" s="7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3:50" x14ac:dyDescent="0.25">
      <c r="C29">
        <f t="shared" si="0"/>
        <v>0</v>
      </c>
      <c r="D29" s="6" t="s">
        <v>437</v>
      </c>
      <c r="E29" s="7" t="s">
        <v>61</v>
      </c>
      <c r="F29" s="65">
        <f t="shared" si="1"/>
        <v>0</v>
      </c>
      <c r="G29" s="7">
        <f t="shared" si="2"/>
        <v>0</v>
      </c>
      <c r="H29" s="7">
        <v>25</v>
      </c>
      <c r="I29" s="7">
        <f t="shared" si="3"/>
        <v>0</v>
      </c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3:50" x14ac:dyDescent="0.25">
      <c r="C30">
        <f t="shared" si="0"/>
        <v>0</v>
      </c>
      <c r="D30" s="6" t="s">
        <v>438</v>
      </c>
      <c r="E30" s="7" t="s">
        <v>62</v>
      </c>
      <c r="F30" s="65">
        <f t="shared" si="1"/>
        <v>0</v>
      </c>
      <c r="G30" s="7">
        <f t="shared" si="2"/>
        <v>0</v>
      </c>
      <c r="H30" s="7">
        <v>35</v>
      </c>
      <c r="I30" s="7">
        <f t="shared" si="3"/>
        <v>0</v>
      </c>
      <c r="J30" s="7"/>
      <c r="K30" s="7"/>
      <c r="L30" s="7"/>
      <c r="M30" s="7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3:50" x14ac:dyDescent="0.25">
      <c r="C31">
        <f t="shared" si="0"/>
        <v>0</v>
      </c>
      <c r="D31" s="6" t="s">
        <v>439</v>
      </c>
      <c r="E31" s="7" t="s">
        <v>63</v>
      </c>
      <c r="F31" s="65">
        <f t="shared" si="1"/>
        <v>0</v>
      </c>
      <c r="G31" s="7">
        <f t="shared" si="2"/>
        <v>0</v>
      </c>
      <c r="H31" s="7">
        <v>50</v>
      </c>
      <c r="I31" s="7">
        <f t="shared" si="3"/>
        <v>0</v>
      </c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3:50" x14ac:dyDescent="0.25">
      <c r="C32">
        <f t="shared" si="0"/>
        <v>0</v>
      </c>
      <c r="D32" s="6" t="s">
        <v>440</v>
      </c>
      <c r="E32" s="7" t="s">
        <v>64</v>
      </c>
      <c r="F32" s="65">
        <f t="shared" si="1"/>
        <v>0</v>
      </c>
      <c r="G32" s="7">
        <f t="shared" si="2"/>
        <v>0</v>
      </c>
      <c r="H32" s="7">
        <v>35</v>
      </c>
      <c r="I32" s="7">
        <f t="shared" si="3"/>
        <v>0</v>
      </c>
      <c r="J32" s="7"/>
      <c r="K32" s="7"/>
      <c r="L32" s="7"/>
      <c r="M32" s="7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3:50" x14ac:dyDescent="0.25">
      <c r="C33">
        <f t="shared" si="0"/>
        <v>0</v>
      </c>
      <c r="D33" s="6" t="s">
        <v>441</v>
      </c>
      <c r="E33" s="7" t="s">
        <v>65</v>
      </c>
      <c r="F33" s="65">
        <f t="shared" si="1"/>
        <v>0</v>
      </c>
      <c r="G33" s="7">
        <f t="shared" si="2"/>
        <v>0</v>
      </c>
      <c r="H33" s="7">
        <v>50</v>
      </c>
      <c r="I33" s="7">
        <f t="shared" si="3"/>
        <v>0</v>
      </c>
      <c r="J33" s="7"/>
      <c r="K33" s="7"/>
      <c r="L33" s="7"/>
      <c r="M33" s="7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3:50" x14ac:dyDescent="0.25">
      <c r="C34">
        <f t="shared" si="0"/>
        <v>0</v>
      </c>
      <c r="D34" s="6" t="s">
        <v>442</v>
      </c>
      <c r="E34" s="7" t="s">
        <v>66</v>
      </c>
      <c r="F34" s="65">
        <f t="shared" si="1"/>
        <v>0</v>
      </c>
      <c r="G34" s="7">
        <f t="shared" si="2"/>
        <v>0</v>
      </c>
      <c r="H34" s="7">
        <v>25</v>
      </c>
      <c r="I34" s="7">
        <f t="shared" si="3"/>
        <v>0</v>
      </c>
      <c r="J34" s="7"/>
      <c r="K34" s="7"/>
      <c r="L34" s="7"/>
      <c r="M34" s="7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3:50" x14ac:dyDescent="0.25">
      <c r="C35">
        <f t="shared" si="0"/>
        <v>0</v>
      </c>
      <c r="D35" s="6" t="s">
        <v>443</v>
      </c>
      <c r="E35" s="7" t="s">
        <v>67</v>
      </c>
      <c r="F35" s="65">
        <f t="shared" si="1"/>
        <v>0</v>
      </c>
      <c r="G35" s="7">
        <f t="shared" si="2"/>
        <v>0</v>
      </c>
      <c r="H35" s="7">
        <v>35</v>
      </c>
      <c r="I35" s="7">
        <f t="shared" si="3"/>
        <v>0</v>
      </c>
      <c r="J35" s="7"/>
      <c r="K35" s="7"/>
      <c r="L35" s="7"/>
      <c r="M35" s="7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3:50" x14ac:dyDescent="0.25">
      <c r="C36">
        <f t="shared" si="0"/>
        <v>0</v>
      </c>
      <c r="D36" s="6" t="s">
        <v>444</v>
      </c>
      <c r="E36" s="7" t="s">
        <v>68</v>
      </c>
      <c r="F36" s="65">
        <f t="shared" si="1"/>
        <v>0</v>
      </c>
      <c r="G36" s="7">
        <f t="shared" si="2"/>
        <v>0</v>
      </c>
      <c r="H36" s="7">
        <v>25</v>
      </c>
      <c r="I36" s="7">
        <f t="shared" si="3"/>
        <v>0</v>
      </c>
      <c r="J36" s="7"/>
      <c r="K36" s="7"/>
      <c r="L36" s="7"/>
      <c r="M36" s="7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3:50" x14ac:dyDescent="0.25">
      <c r="C37">
        <f t="shared" si="0"/>
        <v>0</v>
      </c>
      <c r="D37" s="6" t="s">
        <v>445</v>
      </c>
      <c r="E37" s="7" t="s">
        <v>69</v>
      </c>
      <c r="F37" s="65">
        <f t="shared" si="1"/>
        <v>0</v>
      </c>
      <c r="G37" s="7">
        <f t="shared" si="2"/>
        <v>0</v>
      </c>
      <c r="H37" s="7">
        <v>25</v>
      </c>
      <c r="I37" s="7">
        <f t="shared" si="3"/>
        <v>0</v>
      </c>
      <c r="J37" s="7"/>
      <c r="K37" s="7"/>
      <c r="L37" s="7"/>
      <c r="M37" s="7"/>
      <c r="N37" s="7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3:50" x14ac:dyDescent="0.25">
      <c r="C38">
        <f t="shared" si="0"/>
        <v>0</v>
      </c>
      <c r="D38" s="6" t="s">
        <v>446</v>
      </c>
      <c r="E38" s="7" t="s">
        <v>70</v>
      </c>
      <c r="F38" s="65">
        <f t="shared" si="1"/>
        <v>0</v>
      </c>
      <c r="G38" s="7">
        <f t="shared" si="2"/>
        <v>0</v>
      </c>
      <c r="H38" s="7">
        <v>25</v>
      </c>
      <c r="I38" s="7">
        <f t="shared" si="3"/>
        <v>0</v>
      </c>
      <c r="J38" s="7"/>
      <c r="K38" s="7"/>
      <c r="L38" s="7"/>
      <c r="M38" s="7"/>
      <c r="N38" s="7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3:50" x14ac:dyDescent="0.25">
      <c r="C39">
        <f t="shared" si="0"/>
        <v>0</v>
      </c>
      <c r="D39" s="6" t="s">
        <v>447</v>
      </c>
      <c r="E39" s="7" t="s">
        <v>71</v>
      </c>
      <c r="F39" s="65">
        <f t="shared" si="1"/>
        <v>0</v>
      </c>
      <c r="G39" s="7">
        <f t="shared" si="2"/>
        <v>0</v>
      </c>
      <c r="H39" s="7">
        <v>25</v>
      </c>
      <c r="I39" s="7">
        <f t="shared" si="3"/>
        <v>0</v>
      </c>
      <c r="J39" s="7"/>
      <c r="K39" s="7"/>
      <c r="L39" s="7"/>
      <c r="M39" s="7"/>
      <c r="N39" s="7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3:50" x14ac:dyDescent="0.25">
      <c r="C40">
        <f t="shared" si="0"/>
        <v>0</v>
      </c>
      <c r="D40" s="6" t="s">
        <v>448</v>
      </c>
      <c r="E40" s="7" t="s">
        <v>72</v>
      </c>
      <c r="F40" s="65">
        <f t="shared" si="1"/>
        <v>0</v>
      </c>
      <c r="G40" s="7">
        <f t="shared" si="2"/>
        <v>0</v>
      </c>
      <c r="H40" s="7">
        <v>25</v>
      </c>
      <c r="I40" s="7">
        <f t="shared" si="3"/>
        <v>0</v>
      </c>
      <c r="J40" s="7"/>
      <c r="K40" s="7"/>
      <c r="L40" s="7"/>
      <c r="M40" s="7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3:50" x14ac:dyDescent="0.25">
      <c r="C41">
        <f t="shared" si="0"/>
        <v>0</v>
      </c>
      <c r="D41" s="6" t="s">
        <v>449</v>
      </c>
      <c r="E41" s="7" t="s">
        <v>73</v>
      </c>
      <c r="F41" s="65">
        <f t="shared" si="1"/>
        <v>0</v>
      </c>
      <c r="G41" s="7">
        <f t="shared" si="2"/>
        <v>0</v>
      </c>
      <c r="H41" s="7">
        <v>25</v>
      </c>
      <c r="I41" s="7">
        <f t="shared" si="3"/>
        <v>0</v>
      </c>
      <c r="J41" s="7"/>
      <c r="K41" s="7"/>
      <c r="L41" s="7"/>
      <c r="M41" s="7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3:50" x14ac:dyDescent="0.25">
      <c r="C42">
        <f t="shared" si="0"/>
        <v>0</v>
      </c>
      <c r="D42" s="6" t="s">
        <v>450</v>
      </c>
      <c r="E42" s="7" t="s">
        <v>74</v>
      </c>
      <c r="F42" s="65">
        <f t="shared" si="1"/>
        <v>0</v>
      </c>
      <c r="G42" s="7">
        <f t="shared" si="2"/>
        <v>0</v>
      </c>
      <c r="H42" s="7">
        <v>50</v>
      </c>
      <c r="I42" s="7">
        <f t="shared" si="3"/>
        <v>0</v>
      </c>
      <c r="J42" s="7"/>
      <c r="K42" s="7"/>
      <c r="L42" s="7"/>
      <c r="M42" s="7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3:50" x14ac:dyDescent="0.25">
      <c r="C43">
        <f t="shared" si="0"/>
        <v>0</v>
      </c>
      <c r="D43" s="6" t="s">
        <v>451</v>
      </c>
      <c r="E43" s="7" t="s">
        <v>75</v>
      </c>
      <c r="F43" s="65">
        <f t="shared" si="1"/>
        <v>0</v>
      </c>
      <c r="G43" s="7">
        <f t="shared" si="2"/>
        <v>0</v>
      </c>
      <c r="H43" s="7">
        <v>35</v>
      </c>
      <c r="I43" s="7">
        <f t="shared" si="3"/>
        <v>0</v>
      </c>
      <c r="J43" s="7"/>
      <c r="K43" s="7"/>
      <c r="L43" s="7"/>
      <c r="M43" s="7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3:50" x14ac:dyDescent="0.25">
      <c r="C44">
        <f t="shared" si="0"/>
        <v>0</v>
      </c>
      <c r="D44" s="6" t="s">
        <v>452</v>
      </c>
      <c r="E44" s="7" t="s">
        <v>76</v>
      </c>
      <c r="F44" s="65">
        <f t="shared" si="1"/>
        <v>0</v>
      </c>
      <c r="G44" s="7">
        <f t="shared" si="2"/>
        <v>0</v>
      </c>
      <c r="H44" s="7">
        <v>50</v>
      </c>
      <c r="I44" s="7">
        <f t="shared" si="3"/>
        <v>0</v>
      </c>
      <c r="J44" s="7"/>
      <c r="K44" s="7"/>
      <c r="L44" s="7"/>
      <c r="M44" s="7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3:50" x14ac:dyDescent="0.25">
      <c r="C45">
        <f t="shared" si="0"/>
        <v>0</v>
      </c>
      <c r="D45" s="71" t="s">
        <v>453</v>
      </c>
      <c r="E45" s="7" t="s">
        <v>77</v>
      </c>
      <c r="F45" s="65"/>
      <c r="G45" s="7">
        <f t="shared" si="2"/>
        <v>0</v>
      </c>
      <c r="H45" s="7">
        <v>50</v>
      </c>
      <c r="I45" s="7">
        <f t="shared" si="3"/>
        <v>0</v>
      </c>
      <c r="J45" s="7"/>
      <c r="K45" s="7"/>
      <c r="L45" s="7"/>
      <c r="M45" s="7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3:50" x14ac:dyDescent="0.25">
      <c r="C46">
        <f t="shared" si="0"/>
        <v>0</v>
      </c>
      <c r="D46" s="6" t="s">
        <v>454</v>
      </c>
      <c r="E46" s="7" t="s">
        <v>78</v>
      </c>
      <c r="F46" s="65"/>
      <c r="G46" s="7">
        <f t="shared" si="2"/>
        <v>0</v>
      </c>
      <c r="H46" s="7">
        <v>50</v>
      </c>
      <c r="I46" s="7">
        <f t="shared" si="3"/>
        <v>0</v>
      </c>
      <c r="J46" s="7"/>
      <c r="K46" s="7"/>
      <c r="L46" s="7"/>
      <c r="M46" s="7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3:50" x14ac:dyDescent="0.25">
      <c r="C47">
        <f t="shared" si="0"/>
        <v>0</v>
      </c>
      <c r="D47" s="6" t="s">
        <v>455</v>
      </c>
      <c r="E47" s="7" t="s">
        <v>79</v>
      </c>
      <c r="F47" s="65"/>
      <c r="G47" s="7">
        <f t="shared" si="2"/>
        <v>0</v>
      </c>
      <c r="H47" s="7">
        <v>50</v>
      </c>
      <c r="I47" s="7">
        <f t="shared" si="3"/>
        <v>0</v>
      </c>
      <c r="J47" s="7"/>
      <c r="K47" s="7"/>
      <c r="L47" s="7"/>
      <c r="M47" s="7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3:50" x14ac:dyDescent="0.25">
      <c r="C48">
        <f t="shared" si="0"/>
        <v>0</v>
      </c>
      <c r="D48" s="6" t="s">
        <v>456</v>
      </c>
      <c r="E48" s="7" t="s">
        <v>80</v>
      </c>
      <c r="F48" s="65"/>
      <c r="G48" s="7">
        <f t="shared" si="2"/>
        <v>0</v>
      </c>
      <c r="H48" s="7">
        <v>50</v>
      </c>
      <c r="I48" s="7">
        <f t="shared" si="3"/>
        <v>0</v>
      </c>
      <c r="J48" s="7"/>
      <c r="K48" s="7"/>
      <c r="L48" s="7"/>
      <c r="M48" s="7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3:50" x14ac:dyDescent="0.25">
      <c r="C49">
        <f t="shared" si="0"/>
        <v>0</v>
      </c>
      <c r="D49" s="6" t="s">
        <v>457</v>
      </c>
      <c r="E49" s="7" t="s">
        <v>81</v>
      </c>
      <c r="F49" s="65"/>
      <c r="G49" s="7">
        <f t="shared" si="2"/>
        <v>0</v>
      </c>
      <c r="H49" s="7">
        <v>50</v>
      </c>
      <c r="I49" s="7">
        <f t="shared" si="3"/>
        <v>0</v>
      </c>
      <c r="J49" s="7"/>
      <c r="K49" s="7"/>
      <c r="L49" s="7"/>
      <c r="M49" s="7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3:50" x14ac:dyDescent="0.25">
      <c r="C50">
        <f t="shared" si="0"/>
        <v>0</v>
      </c>
      <c r="D50" s="6" t="s">
        <v>458</v>
      </c>
      <c r="E50" s="7" t="s">
        <v>82</v>
      </c>
      <c r="F50" s="65"/>
      <c r="G50" s="7">
        <f t="shared" si="2"/>
        <v>0</v>
      </c>
      <c r="H50" s="7">
        <v>50</v>
      </c>
      <c r="I50" s="7">
        <f t="shared" si="3"/>
        <v>0</v>
      </c>
      <c r="J50" s="7"/>
      <c r="K50" s="7"/>
      <c r="L50" s="7"/>
      <c r="M50" s="7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3:50" x14ac:dyDescent="0.25">
      <c r="C51">
        <f t="shared" si="0"/>
        <v>0</v>
      </c>
      <c r="D51" s="6" t="s">
        <v>459</v>
      </c>
      <c r="E51" s="7" t="s">
        <v>83</v>
      </c>
      <c r="F51" s="65"/>
      <c r="G51" s="7">
        <f t="shared" si="2"/>
        <v>0</v>
      </c>
      <c r="H51" s="7">
        <v>50</v>
      </c>
      <c r="I51" s="7">
        <f t="shared" si="3"/>
        <v>0</v>
      </c>
      <c r="J51" s="7"/>
      <c r="K51" s="7"/>
      <c r="L51" s="7"/>
      <c r="M51" s="7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3:50" x14ac:dyDescent="0.25">
      <c r="C52">
        <f t="shared" si="0"/>
        <v>0</v>
      </c>
      <c r="D52" s="6" t="s">
        <v>460</v>
      </c>
      <c r="E52" s="7" t="s">
        <v>84</v>
      </c>
      <c r="F52" s="65"/>
      <c r="G52" s="7">
        <f t="shared" si="2"/>
        <v>0</v>
      </c>
      <c r="H52" s="7">
        <v>35</v>
      </c>
      <c r="I52" s="7">
        <f t="shared" si="3"/>
        <v>0</v>
      </c>
      <c r="J52" s="7"/>
      <c r="K52" s="7"/>
      <c r="L52" s="7"/>
      <c r="M52" s="7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3:50" x14ac:dyDescent="0.25">
      <c r="C53">
        <f t="shared" si="0"/>
        <v>0</v>
      </c>
      <c r="D53" s="6" t="s">
        <v>461</v>
      </c>
      <c r="E53" s="7" t="s">
        <v>85</v>
      </c>
      <c r="F53" s="65"/>
      <c r="G53" s="7">
        <f t="shared" si="2"/>
        <v>0</v>
      </c>
      <c r="H53" s="7">
        <v>35</v>
      </c>
      <c r="I53" s="7">
        <f t="shared" si="3"/>
        <v>0</v>
      </c>
      <c r="J53" s="7"/>
      <c r="K53" s="7"/>
      <c r="L53" s="7"/>
      <c r="M53" s="7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3:50" x14ac:dyDescent="0.25">
      <c r="C54">
        <f t="shared" si="0"/>
        <v>0</v>
      </c>
      <c r="D54" s="6" t="s">
        <v>462</v>
      </c>
      <c r="E54" s="7" t="s">
        <v>86</v>
      </c>
      <c r="F54" s="65"/>
      <c r="G54" s="7">
        <f t="shared" si="2"/>
        <v>0</v>
      </c>
      <c r="H54" s="7">
        <v>25</v>
      </c>
      <c r="I54" s="7">
        <f t="shared" si="3"/>
        <v>0</v>
      </c>
      <c r="J54" s="7"/>
      <c r="K54" s="7"/>
      <c r="L54" s="7"/>
      <c r="M54" s="7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3:50" x14ac:dyDescent="0.25">
      <c r="C55">
        <f t="shared" si="0"/>
        <v>0</v>
      </c>
      <c r="D55" s="6" t="s">
        <v>463</v>
      </c>
      <c r="E55" s="7" t="s">
        <v>87</v>
      </c>
      <c r="F55" s="65"/>
      <c r="G55" s="7">
        <f t="shared" si="2"/>
        <v>0</v>
      </c>
      <c r="H55" s="7">
        <v>25</v>
      </c>
      <c r="I55" s="7">
        <f t="shared" si="3"/>
        <v>0</v>
      </c>
      <c r="J55" s="7"/>
      <c r="K55" s="7"/>
      <c r="L55" s="7"/>
      <c r="M55" s="7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3:50" x14ac:dyDescent="0.25">
      <c r="C56">
        <f t="shared" si="0"/>
        <v>0</v>
      </c>
      <c r="D56" s="6" t="s">
        <v>464</v>
      </c>
      <c r="E56" s="7" t="s">
        <v>88</v>
      </c>
      <c r="F56" s="65"/>
      <c r="G56" s="7">
        <f t="shared" si="2"/>
        <v>0</v>
      </c>
      <c r="H56" s="7">
        <v>25</v>
      </c>
      <c r="I56" s="7">
        <f t="shared" si="3"/>
        <v>0</v>
      </c>
      <c r="J56" s="7"/>
      <c r="K56" s="7"/>
      <c r="L56" s="7"/>
      <c r="M56" s="7"/>
      <c r="N56" s="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3:50" x14ac:dyDescent="0.25">
      <c r="C57">
        <f t="shared" si="0"/>
        <v>0</v>
      </c>
      <c r="D57" s="71" t="s">
        <v>465</v>
      </c>
      <c r="E57" s="7" t="s">
        <v>89</v>
      </c>
      <c r="F57" s="65"/>
      <c r="G57" s="7">
        <f t="shared" si="2"/>
        <v>0</v>
      </c>
      <c r="H57" s="7">
        <v>25</v>
      </c>
      <c r="I57" s="7">
        <f t="shared" si="3"/>
        <v>0</v>
      </c>
      <c r="J57" s="7"/>
      <c r="K57" s="7"/>
      <c r="L57" s="7"/>
      <c r="M57" s="7"/>
      <c r="N57" s="7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3:50" x14ac:dyDescent="0.25">
      <c r="C58">
        <f t="shared" si="0"/>
        <v>1.25</v>
      </c>
      <c r="D58" s="6" t="s">
        <v>466</v>
      </c>
      <c r="E58" s="7" t="s">
        <v>90</v>
      </c>
      <c r="F58" s="65">
        <f t="shared" ref="F58:F68" si="4">G58*$D$1</f>
        <v>51809.1</v>
      </c>
      <c r="G58" s="7">
        <f t="shared" si="2"/>
        <v>10500</v>
      </c>
      <c r="H58" s="7">
        <v>50</v>
      </c>
      <c r="I58" s="7">
        <f t="shared" si="3"/>
        <v>210</v>
      </c>
      <c r="J58" s="7"/>
      <c r="K58" s="7"/>
      <c r="L58" s="7"/>
      <c r="M58" s="7"/>
      <c r="N58" s="7"/>
      <c r="O58" s="6"/>
      <c r="P58" s="6">
        <v>6</v>
      </c>
      <c r="Q58" s="6">
        <v>6</v>
      </c>
      <c r="R58" s="6">
        <v>6</v>
      </c>
      <c r="S58" s="6">
        <v>6</v>
      </c>
      <c r="T58" s="6">
        <v>6</v>
      </c>
      <c r="U58" s="6">
        <v>6</v>
      </c>
      <c r="V58" s="6">
        <v>6</v>
      </c>
      <c r="W58" s="6">
        <v>6</v>
      </c>
      <c r="X58" s="6">
        <v>6</v>
      </c>
      <c r="Y58" s="6">
        <v>6</v>
      </c>
      <c r="Z58" s="6">
        <v>6</v>
      </c>
      <c r="AA58" s="6">
        <v>6</v>
      </c>
      <c r="AB58" s="6">
        <v>6</v>
      </c>
      <c r="AC58" s="6">
        <v>6</v>
      </c>
      <c r="AD58" s="6">
        <v>6</v>
      </c>
      <c r="AE58" s="6">
        <v>6</v>
      </c>
      <c r="AF58" s="6">
        <v>6</v>
      </c>
      <c r="AG58" s="6">
        <v>6</v>
      </c>
      <c r="AH58" s="6">
        <v>6</v>
      </c>
      <c r="AI58" s="6">
        <v>6</v>
      </c>
      <c r="AJ58" s="6">
        <v>6</v>
      </c>
      <c r="AK58" s="6">
        <v>6</v>
      </c>
      <c r="AL58" s="6">
        <v>6</v>
      </c>
      <c r="AM58" s="6">
        <v>6</v>
      </c>
      <c r="AN58" s="6">
        <v>6</v>
      </c>
      <c r="AO58" s="6">
        <v>6</v>
      </c>
      <c r="AP58" s="6">
        <v>6</v>
      </c>
      <c r="AQ58" s="6">
        <v>6</v>
      </c>
      <c r="AR58" s="6">
        <v>6</v>
      </c>
      <c r="AS58" s="6">
        <v>6</v>
      </c>
      <c r="AT58" s="6">
        <v>6</v>
      </c>
      <c r="AU58" s="6">
        <v>6</v>
      </c>
      <c r="AV58" s="6">
        <v>6</v>
      </c>
      <c r="AW58" s="6">
        <v>6</v>
      </c>
      <c r="AX58" s="6">
        <v>6</v>
      </c>
    </row>
    <row r="59" spans="3:50" x14ac:dyDescent="0.25">
      <c r="C59">
        <f t="shared" si="0"/>
        <v>1.2857142857142858</v>
      </c>
      <c r="D59" s="6" t="s">
        <v>467</v>
      </c>
      <c r="E59" s="7" t="s">
        <v>91</v>
      </c>
      <c r="F59" s="65">
        <f t="shared" si="4"/>
        <v>53289.359999999993</v>
      </c>
      <c r="G59" s="7">
        <f t="shared" si="2"/>
        <v>10800</v>
      </c>
      <c r="H59" s="7">
        <v>50</v>
      </c>
      <c r="I59" s="7">
        <f t="shared" si="3"/>
        <v>216</v>
      </c>
      <c r="J59" s="7"/>
      <c r="K59" s="7"/>
      <c r="L59" s="7"/>
      <c r="M59" s="7"/>
      <c r="N59" s="7"/>
      <c r="O59" s="6"/>
      <c r="P59" s="6">
        <v>12</v>
      </c>
      <c r="Q59" s="6">
        <v>6</v>
      </c>
      <c r="R59" s="6">
        <v>6</v>
      </c>
      <c r="S59" s="6">
        <v>6</v>
      </c>
      <c r="T59" s="6">
        <v>6</v>
      </c>
      <c r="U59" s="6">
        <v>6</v>
      </c>
      <c r="V59" s="6">
        <v>6</v>
      </c>
      <c r="W59" s="6">
        <v>6</v>
      </c>
      <c r="X59" s="6">
        <v>6</v>
      </c>
      <c r="Y59" s="6">
        <v>6</v>
      </c>
      <c r="Z59" s="6">
        <v>6</v>
      </c>
      <c r="AA59" s="6">
        <v>6</v>
      </c>
      <c r="AB59" s="6">
        <v>6</v>
      </c>
      <c r="AC59" s="6">
        <v>6</v>
      </c>
      <c r="AD59" s="6">
        <v>6</v>
      </c>
      <c r="AE59" s="6">
        <v>6</v>
      </c>
      <c r="AF59" s="6">
        <v>6</v>
      </c>
      <c r="AG59" s="6">
        <v>6</v>
      </c>
      <c r="AH59" s="6">
        <v>6</v>
      </c>
      <c r="AI59" s="6">
        <v>6</v>
      </c>
      <c r="AJ59" s="6">
        <v>6</v>
      </c>
      <c r="AK59" s="6">
        <v>6</v>
      </c>
      <c r="AL59" s="6">
        <v>6</v>
      </c>
      <c r="AM59" s="6">
        <v>6</v>
      </c>
      <c r="AN59" s="6">
        <v>6</v>
      </c>
      <c r="AO59" s="6">
        <v>6</v>
      </c>
      <c r="AP59" s="6">
        <v>6</v>
      </c>
      <c r="AQ59" s="6">
        <v>6</v>
      </c>
      <c r="AR59" s="6">
        <v>6</v>
      </c>
      <c r="AS59" s="6">
        <v>6</v>
      </c>
      <c r="AT59" s="6">
        <v>6</v>
      </c>
      <c r="AU59" s="6">
        <v>6</v>
      </c>
      <c r="AV59" s="6">
        <v>6</v>
      </c>
      <c r="AW59" s="6">
        <v>6</v>
      </c>
      <c r="AX59" s="6">
        <v>6</v>
      </c>
    </row>
    <row r="60" spans="3:50" x14ac:dyDescent="0.25">
      <c r="C60">
        <f t="shared" si="0"/>
        <v>1.0714285714285714</v>
      </c>
      <c r="D60" s="6" t="s">
        <v>468</v>
      </c>
      <c r="E60" s="7" t="s">
        <v>92</v>
      </c>
      <c r="F60" s="65">
        <f t="shared" si="4"/>
        <v>44407.799999999996</v>
      </c>
      <c r="G60" s="7">
        <f t="shared" si="2"/>
        <v>9000</v>
      </c>
      <c r="H60" s="7">
        <v>50</v>
      </c>
      <c r="I60" s="7">
        <f t="shared" si="3"/>
        <v>180</v>
      </c>
      <c r="J60" s="7"/>
      <c r="K60" s="7"/>
      <c r="L60" s="7"/>
      <c r="M60" s="7"/>
      <c r="N60" s="7"/>
      <c r="O60" s="6"/>
      <c r="P60" s="6"/>
      <c r="Q60" s="6"/>
      <c r="R60" s="6">
        <v>10</v>
      </c>
      <c r="S60" s="6">
        <v>10</v>
      </c>
      <c r="T60" s="6">
        <v>10</v>
      </c>
      <c r="U60" s="6">
        <v>10</v>
      </c>
      <c r="V60" s="6">
        <v>10</v>
      </c>
      <c r="W60" s="6">
        <v>10</v>
      </c>
      <c r="X60" s="6">
        <v>10</v>
      </c>
      <c r="Y60" s="6">
        <v>10</v>
      </c>
      <c r="Z60" s="6">
        <v>10</v>
      </c>
      <c r="AA60" s="6">
        <v>10</v>
      </c>
      <c r="AB60" s="6">
        <v>10</v>
      </c>
      <c r="AC60" s="6">
        <v>10</v>
      </c>
      <c r="AD60" s="6">
        <v>10</v>
      </c>
      <c r="AE60" s="6">
        <v>10</v>
      </c>
      <c r="AF60" s="6">
        <v>10</v>
      </c>
      <c r="AG60" s="6">
        <v>10</v>
      </c>
      <c r="AH60" s="6">
        <v>10</v>
      </c>
      <c r="AI60" s="6">
        <v>10</v>
      </c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3:50" x14ac:dyDescent="0.25">
      <c r="C61">
        <f t="shared" si="0"/>
        <v>1.1428571428571428</v>
      </c>
      <c r="D61" s="6" t="s">
        <v>469</v>
      </c>
      <c r="E61" s="7" t="s">
        <v>93</v>
      </c>
      <c r="F61" s="65">
        <f t="shared" si="4"/>
        <v>23684.16</v>
      </c>
      <c r="G61" s="7">
        <f t="shared" si="2"/>
        <v>4800</v>
      </c>
      <c r="H61" s="7">
        <v>25</v>
      </c>
      <c r="I61" s="7">
        <f t="shared" si="3"/>
        <v>192</v>
      </c>
      <c r="J61" s="7"/>
      <c r="K61" s="7"/>
      <c r="L61" s="7"/>
      <c r="M61" s="7"/>
      <c r="N61" s="7"/>
      <c r="O61" s="6"/>
      <c r="P61" s="6"/>
      <c r="Q61" s="6"/>
      <c r="R61" s="6"/>
      <c r="S61" s="6">
        <v>24</v>
      </c>
      <c r="T61" s="6">
        <v>24</v>
      </c>
      <c r="U61" s="6">
        <v>24</v>
      </c>
      <c r="V61" s="6">
        <v>24</v>
      </c>
      <c r="W61" s="6">
        <v>24</v>
      </c>
      <c r="X61" s="6">
        <v>24</v>
      </c>
      <c r="Y61" s="6">
        <v>24</v>
      </c>
      <c r="Z61" s="6">
        <v>24</v>
      </c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3:50" x14ac:dyDescent="0.25">
      <c r="C62">
        <f t="shared" si="0"/>
        <v>0.5714285714285714</v>
      </c>
      <c r="D62" s="6" t="s">
        <v>470</v>
      </c>
      <c r="E62" s="7" t="s">
        <v>94</v>
      </c>
      <c r="F62" s="65">
        <f t="shared" si="4"/>
        <v>11842.08</v>
      </c>
      <c r="G62" s="7">
        <f t="shared" si="2"/>
        <v>2400</v>
      </c>
      <c r="H62" s="7">
        <v>25</v>
      </c>
      <c r="I62" s="7">
        <f t="shared" si="3"/>
        <v>96</v>
      </c>
      <c r="J62" s="7"/>
      <c r="K62" s="7"/>
      <c r="L62" s="7"/>
      <c r="M62" s="7"/>
      <c r="N62" s="7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>
        <v>24</v>
      </c>
      <c r="AB62" s="6">
        <v>24</v>
      </c>
      <c r="AC62" s="6">
        <v>24</v>
      </c>
      <c r="AD62" s="6">
        <v>24</v>
      </c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3:50" x14ac:dyDescent="0.25">
      <c r="C63">
        <f t="shared" si="0"/>
        <v>1.4285714285714286</v>
      </c>
      <c r="D63" s="6" t="s">
        <v>471</v>
      </c>
      <c r="E63" s="7" t="s">
        <v>95</v>
      </c>
      <c r="F63" s="65">
        <f t="shared" si="4"/>
        <v>29605.199999999997</v>
      </c>
      <c r="G63" s="7">
        <f t="shared" si="2"/>
        <v>6000</v>
      </c>
      <c r="H63" s="7">
        <v>25</v>
      </c>
      <c r="I63" s="7">
        <f t="shared" si="3"/>
        <v>240</v>
      </c>
      <c r="J63" s="7"/>
      <c r="K63" s="7"/>
      <c r="L63" s="7"/>
      <c r="M63" s="7"/>
      <c r="N63" s="7"/>
      <c r="O63" s="6"/>
      <c r="P63" s="6"/>
      <c r="Q63" s="6">
        <v>24</v>
      </c>
      <c r="R63" s="6">
        <v>24</v>
      </c>
      <c r="S63" s="6">
        <v>24</v>
      </c>
      <c r="T63" s="6">
        <v>24</v>
      </c>
      <c r="U63" s="6">
        <v>24</v>
      </c>
      <c r="V63" s="6">
        <v>24</v>
      </c>
      <c r="W63" s="6">
        <v>24</v>
      </c>
      <c r="X63" s="6">
        <v>24</v>
      </c>
      <c r="Y63" s="6">
        <v>24</v>
      </c>
      <c r="Z63" s="6">
        <v>24</v>
      </c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3:50" x14ac:dyDescent="0.25">
      <c r="C64">
        <f t="shared" si="0"/>
        <v>1.1428571428571428</v>
      </c>
      <c r="D64" s="6" t="s">
        <v>472</v>
      </c>
      <c r="E64" s="7" t="s">
        <v>96</v>
      </c>
      <c r="F64" s="65">
        <f t="shared" si="4"/>
        <v>23684.16</v>
      </c>
      <c r="G64" s="7">
        <f t="shared" si="2"/>
        <v>4800</v>
      </c>
      <c r="H64" s="7">
        <v>25</v>
      </c>
      <c r="I64" s="7">
        <f t="shared" si="3"/>
        <v>192</v>
      </c>
      <c r="J64" s="7"/>
      <c r="K64" s="7"/>
      <c r="L64" s="7"/>
      <c r="M64" s="7"/>
      <c r="N64" s="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>
        <v>24</v>
      </c>
      <c r="AR64" s="6">
        <v>24</v>
      </c>
      <c r="AS64" s="6">
        <v>24</v>
      </c>
      <c r="AT64" s="6">
        <v>24</v>
      </c>
      <c r="AU64" s="6">
        <v>24</v>
      </c>
      <c r="AV64" s="6">
        <v>24</v>
      </c>
      <c r="AW64" s="6">
        <v>24</v>
      </c>
      <c r="AX64" s="6">
        <v>24</v>
      </c>
    </row>
    <row r="65" spans="3:50" x14ac:dyDescent="0.25">
      <c r="C65">
        <f t="shared" si="0"/>
        <v>1.1428571428571428</v>
      </c>
      <c r="D65" s="6" t="s">
        <v>473</v>
      </c>
      <c r="E65" s="7" t="s">
        <v>97</v>
      </c>
      <c r="F65" s="65">
        <f t="shared" si="4"/>
        <v>23684.16</v>
      </c>
      <c r="G65" s="7">
        <f t="shared" si="2"/>
        <v>4800</v>
      </c>
      <c r="H65" s="7">
        <v>25</v>
      </c>
      <c r="I65" s="7">
        <f t="shared" si="3"/>
        <v>192</v>
      </c>
      <c r="J65" s="7"/>
      <c r="K65" s="7"/>
      <c r="L65" s="7"/>
      <c r="M65" s="7"/>
      <c r="N65" s="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>
        <v>24</v>
      </c>
      <c r="AI65" s="6">
        <v>24</v>
      </c>
      <c r="AJ65" s="6">
        <v>24</v>
      </c>
      <c r="AK65" s="6">
        <v>24</v>
      </c>
      <c r="AL65" s="6">
        <v>24</v>
      </c>
      <c r="AM65" s="6">
        <v>24</v>
      </c>
      <c r="AN65" s="6">
        <v>24</v>
      </c>
      <c r="AO65" s="6">
        <v>24</v>
      </c>
      <c r="AP65" s="6"/>
      <c r="AQ65" s="6"/>
      <c r="AR65" s="6"/>
      <c r="AS65" s="6"/>
      <c r="AT65" s="6"/>
      <c r="AU65" s="6"/>
      <c r="AV65" s="6"/>
      <c r="AW65" s="6"/>
      <c r="AX65" s="6"/>
    </row>
    <row r="66" spans="3:50" x14ac:dyDescent="0.25">
      <c r="C66">
        <f t="shared" si="0"/>
        <v>1.1904761904761905</v>
      </c>
      <c r="D66" s="6" t="s">
        <v>474</v>
      </c>
      <c r="E66" s="7" t="s">
        <v>98</v>
      </c>
      <c r="F66" s="65">
        <f t="shared" si="4"/>
        <v>24671</v>
      </c>
      <c r="G66" s="7">
        <f t="shared" si="2"/>
        <v>5000</v>
      </c>
      <c r="H66" s="7">
        <v>25</v>
      </c>
      <c r="I66" s="7">
        <f t="shared" si="3"/>
        <v>200</v>
      </c>
      <c r="J66" s="7"/>
      <c r="K66" s="7"/>
      <c r="L66" s="7"/>
      <c r="M66" s="7"/>
      <c r="N66" s="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>
        <v>20</v>
      </c>
      <c r="AP66" s="6">
        <v>20</v>
      </c>
      <c r="AQ66" s="6">
        <v>20</v>
      </c>
      <c r="AR66" s="6">
        <v>20</v>
      </c>
      <c r="AS66" s="6">
        <v>20</v>
      </c>
      <c r="AT66" s="6">
        <v>20</v>
      </c>
      <c r="AU66" s="6">
        <v>20</v>
      </c>
      <c r="AV66" s="6">
        <v>20</v>
      </c>
      <c r="AW66" s="6">
        <v>20</v>
      </c>
      <c r="AX66" s="6">
        <v>20</v>
      </c>
    </row>
    <row r="67" spans="3:50" x14ac:dyDescent="0.25">
      <c r="C67">
        <f t="shared" si="0"/>
        <v>0.47619047619047616</v>
      </c>
      <c r="D67" s="6" t="s">
        <v>475</v>
      </c>
      <c r="E67" s="7" t="s">
        <v>99</v>
      </c>
      <c r="F67" s="65">
        <f t="shared" si="4"/>
        <v>19736.8</v>
      </c>
      <c r="G67" s="7">
        <f t="shared" si="2"/>
        <v>4000</v>
      </c>
      <c r="H67" s="7">
        <v>50</v>
      </c>
      <c r="I67" s="7">
        <f t="shared" si="3"/>
        <v>80</v>
      </c>
      <c r="J67" s="7"/>
      <c r="K67" s="7"/>
      <c r="L67" s="7"/>
      <c r="M67" s="7"/>
      <c r="N67" s="7"/>
      <c r="O67" s="6"/>
      <c r="P67" s="6"/>
      <c r="Q67" s="6"/>
      <c r="R67" s="6"/>
      <c r="S67" s="6"/>
      <c r="T67" s="6"/>
      <c r="U67" s="6"/>
      <c r="V67" s="6"/>
      <c r="W67" s="6"/>
      <c r="X67" s="6">
        <v>10</v>
      </c>
      <c r="Y67" s="6">
        <v>10</v>
      </c>
      <c r="Z67" s="6">
        <v>10</v>
      </c>
      <c r="AA67" s="6">
        <v>10</v>
      </c>
      <c r="AB67" s="6">
        <v>10</v>
      </c>
      <c r="AC67" s="6">
        <v>10</v>
      </c>
      <c r="AD67" s="6">
        <v>10</v>
      </c>
      <c r="AE67" s="6">
        <v>10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3:50" x14ac:dyDescent="0.25">
      <c r="C68">
        <f t="shared" si="0"/>
        <v>1.1904761904761905</v>
      </c>
      <c r="D68" s="71" t="s">
        <v>476</v>
      </c>
      <c r="E68" s="7" t="s">
        <v>100</v>
      </c>
      <c r="F68" s="65">
        <f t="shared" si="4"/>
        <v>24671</v>
      </c>
      <c r="G68" s="7">
        <f t="shared" si="2"/>
        <v>5000</v>
      </c>
      <c r="H68" s="7">
        <v>25</v>
      </c>
      <c r="I68" s="7">
        <f t="shared" si="3"/>
        <v>200</v>
      </c>
      <c r="J68" s="7"/>
      <c r="K68" s="7"/>
      <c r="L68" s="7"/>
      <c r="M68" s="7"/>
      <c r="N68" s="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>
        <v>20</v>
      </c>
      <c r="AB68" s="6">
        <v>20</v>
      </c>
      <c r="AC68" s="6">
        <v>20</v>
      </c>
      <c r="AD68" s="6">
        <v>20</v>
      </c>
      <c r="AE68" s="6">
        <v>20</v>
      </c>
      <c r="AF68" s="6">
        <v>20</v>
      </c>
      <c r="AG68" s="6">
        <v>20</v>
      </c>
      <c r="AH68" s="6">
        <v>20</v>
      </c>
      <c r="AI68" s="6">
        <v>20</v>
      </c>
      <c r="AJ68" s="6">
        <v>20</v>
      </c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3:50" x14ac:dyDescent="0.25">
      <c r="C69">
        <f t="shared" ref="C69:C133" si="5">I69/168</f>
        <v>0</v>
      </c>
      <c r="D69" s="6" t="s">
        <v>477</v>
      </c>
      <c r="E69" s="7" t="s">
        <v>101</v>
      </c>
      <c r="F69" s="65"/>
      <c r="G69" s="7">
        <f t="shared" si="2"/>
        <v>0</v>
      </c>
      <c r="H69" s="7"/>
      <c r="I69" s="7">
        <f t="shared" si="3"/>
        <v>0</v>
      </c>
      <c r="J69" s="7"/>
      <c r="K69" s="7"/>
      <c r="L69" s="7"/>
      <c r="M69" s="7"/>
      <c r="N69" s="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3:50" x14ac:dyDescent="0.25">
      <c r="C70">
        <f t="shared" si="5"/>
        <v>0</v>
      </c>
      <c r="D70" s="6" t="s">
        <v>478</v>
      </c>
      <c r="E70" s="7" t="s">
        <v>102</v>
      </c>
      <c r="F70" s="65"/>
      <c r="G70" s="7">
        <f t="shared" si="2"/>
        <v>0</v>
      </c>
      <c r="H70" s="7"/>
      <c r="I70" s="7">
        <f t="shared" si="3"/>
        <v>0</v>
      </c>
      <c r="J70" s="7"/>
      <c r="K70" s="7"/>
      <c r="L70" s="7"/>
      <c r="M70" s="7"/>
      <c r="N70" s="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3:50" x14ac:dyDescent="0.25">
      <c r="C71">
        <f t="shared" si="5"/>
        <v>0</v>
      </c>
      <c r="D71" s="6" t="s">
        <v>479</v>
      </c>
      <c r="E71" s="7" t="s">
        <v>103</v>
      </c>
      <c r="F71" s="65"/>
      <c r="G71" s="7">
        <f t="shared" si="2"/>
        <v>0</v>
      </c>
      <c r="H71" s="7"/>
      <c r="I71" s="7">
        <f t="shared" si="3"/>
        <v>0</v>
      </c>
      <c r="J71" s="7"/>
      <c r="K71" s="7"/>
      <c r="L71" s="7"/>
      <c r="M71" s="7"/>
      <c r="N71" s="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3:50" x14ac:dyDescent="0.25">
      <c r="C72">
        <f t="shared" si="5"/>
        <v>0</v>
      </c>
      <c r="D72" s="6" t="s">
        <v>480</v>
      </c>
      <c r="E72" s="7" t="s">
        <v>104</v>
      </c>
      <c r="F72" s="65"/>
      <c r="G72" s="7">
        <f t="shared" si="2"/>
        <v>0</v>
      </c>
      <c r="H72" s="7"/>
      <c r="I72" s="7">
        <f t="shared" si="3"/>
        <v>0</v>
      </c>
      <c r="J72" s="7"/>
      <c r="K72" s="7"/>
      <c r="L72" s="7"/>
      <c r="M72" s="7"/>
      <c r="N72" s="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3:50" x14ac:dyDescent="0.25">
      <c r="C73">
        <f t="shared" si="5"/>
        <v>0</v>
      </c>
      <c r="D73" s="6" t="s">
        <v>481</v>
      </c>
      <c r="E73" s="7" t="s">
        <v>105</v>
      </c>
      <c r="F73" s="65"/>
      <c r="G73" s="7">
        <f t="shared" si="2"/>
        <v>0</v>
      </c>
      <c r="H73" s="7"/>
      <c r="I73" s="7">
        <f t="shared" si="3"/>
        <v>0</v>
      </c>
      <c r="J73" s="7"/>
      <c r="K73" s="7"/>
      <c r="L73" s="7"/>
      <c r="M73" s="7"/>
      <c r="N73" s="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3:50" x14ac:dyDescent="0.25">
      <c r="C74">
        <f t="shared" si="5"/>
        <v>0</v>
      </c>
      <c r="D74" s="6" t="s">
        <v>482</v>
      </c>
      <c r="E74" s="7" t="s">
        <v>106</v>
      </c>
      <c r="F74" s="65"/>
      <c r="G74" s="7">
        <f t="shared" si="2"/>
        <v>0</v>
      </c>
      <c r="H74" s="7"/>
      <c r="I74" s="7">
        <f t="shared" si="3"/>
        <v>0</v>
      </c>
      <c r="J74" s="7"/>
      <c r="K74" s="7"/>
      <c r="L74" s="7"/>
      <c r="M74" s="7"/>
      <c r="N74" s="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3:50" x14ac:dyDescent="0.25">
      <c r="C75">
        <f t="shared" si="5"/>
        <v>0</v>
      </c>
      <c r="D75" s="6" t="s">
        <v>483</v>
      </c>
      <c r="E75" s="7" t="s">
        <v>107</v>
      </c>
      <c r="F75" s="65"/>
      <c r="G75" s="7">
        <f t="shared" si="2"/>
        <v>0</v>
      </c>
      <c r="H75" s="7"/>
      <c r="I75" s="7">
        <f t="shared" si="3"/>
        <v>0</v>
      </c>
      <c r="J75" s="7"/>
      <c r="K75" s="7"/>
      <c r="L75" s="7"/>
      <c r="M75" s="7"/>
      <c r="N75" s="7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3:50" x14ac:dyDescent="0.25">
      <c r="C76">
        <f t="shared" si="5"/>
        <v>0</v>
      </c>
      <c r="D76" s="6" t="s">
        <v>484</v>
      </c>
      <c r="E76" s="7" t="s">
        <v>108</v>
      </c>
      <c r="F76" s="65"/>
      <c r="G76" s="7">
        <f t="shared" si="2"/>
        <v>0</v>
      </c>
      <c r="H76" s="7"/>
      <c r="I76" s="7">
        <f t="shared" si="3"/>
        <v>0</v>
      </c>
      <c r="J76" s="7"/>
      <c r="K76" s="7"/>
      <c r="L76" s="7"/>
      <c r="M76" s="7"/>
      <c r="N76" s="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3:50" x14ac:dyDescent="0.25">
      <c r="C77">
        <f t="shared" si="5"/>
        <v>0</v>
      </c>
      <c r="D77" s="6" t="s">
        <v>485</v>
      </c>
      <c r="E77" s="7" t="s">
        <v>109</v>
      </c>
      <c r="F77" s="65"/>
      <c r="G77" s="7">
        <f t="shared" si="2"/>
        <v>0</v>
      </c>
      <c r="H77" s="7"/>
      <c r="I77" s="7">
        <f t="shared" si="3"/>
        <v>0</v>
      </c>
      <c r="J77" s="7"/>
      <c r="K77" s="7"/>
      <c r="L77" s="7"/>
      <c r="M77" s="7"/>
      <c r="N77" s="7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3:50" x14ac:dyDescent="0.25">
      <c r="C78">
        <f t="shared" si="5"/>
        <v>0</v>
      </c>
      <c r="D78" s="6" t="s">
        <v>486</v>
      </c>
      <c r="E78" s="7" t="s">
        <v>110</v>
      </c>
      <c r="F78" s="65"/>
      <c r="G78" s="7">
        <f t="shared" si="2"/>
        <v>0</v>
      </c>
      <c r="H78" s="7"/>
      <c r="I78" s="7">
        <f t="shared" si="3"/>
        <v>0</v>
      </c>
      <c r="J78" s="7"/>
      <c r="K78" s="7"/>
      <c r="L78" s="7"/>
      <c r="M78" s="7"/>
      <c r="N78" s="7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3:50" x14ac:dyDescent="0.25">
      <c r="C79">
        <f t="shared" si="5"/>
        <v>0</v>
      </c>
      <c r="D79" s="6" t="s">
        <v>487</v>
      </c>
      <c r="E79" s="7" t="s">
        <v>111</v>
      </c>
      <c r="F79" s="65"/>
      <c r="G79" s="7">
        <f t="shared" si="2"/>
        <v>0</v>
      </c>
      <c r="H79" s="7"/>
      <c r="I79" s="7">
        <f t="shared" si="3"/>
        <v>0</v>
      </c>
      <c r="J79" s="7"/>
      <c r="K79" s="7"/>
      <c r="L79" s="7"/>
      <c r="M79" s="7"/>
      <c r="N79" s="7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3:50" x14ac:dyDescent="0.25">
      <c r="C80">
        <f t="shared" si="5"/>
        <v>0</v>
      </c>
      <c r="D80" s="6" t="s">
        <v>488</v>
      </c>
      <c r="E80" s="7" t="s">
        <v>112</v>
      </c>
      <c r="F80" s="65"/>
      <c r="G80" s="7">
        <f t="shared" si="2"/>
        <v>0</v>
      </c>
      <c r="H80" s="7"/>
      <c r="I80" s="7">
        <f t="shared" si="3"/>
        <v>0</v>
      </c>
      <c r="J80" s="7"/>
      <c r="K80" s="7"/>
      <c r="L80" s="7"/>
      <c r="M80" s="7"/>
      <c r="N80" s="7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3:50" x14ac:dyDescent="0.25">
      <c r="C81">
        <f t="shared" si="5"/>
        <v>0</v>
      </c>
      <c r="D81" s="6" t="s">
        <v>489</v>
      </c>
      <c r="E81" s="7" t="s">
        <v>113</v>
      </c>
      <c r="F81" s="65"/>
      <c r="G81" s="7">
        <f t="shared" si="2"/>
        <v>0</v>
      </c>
      <c r="H81" s="7"/>
      <c r="I81" s="7">
        <f t="shared" si="3"/>
        <v>0</v>
      </c>
      <c r="J81" s="7"/>
      <c r="K81" s="7"/>
      <c r="L81" s="7"/>
      <c r="M81" s="7"/>
      <c r="N81" s="7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3:50" x14ac:dyDescent="0.25">
      <c r="C82">
        <f t="shared" si="5"/>
        <v>0</v>
      </c>
      <c r="D82" s="6" t="s">
        <v>490</v>
      </c>
      <c r="E82" s="7" t="s">
        <v>114</v>
      </c>
      <c r="F82" s="65"/>
      <c r="G82" s="7">
        <f t="shared" si="2"/>
        <v>0</v>
      </c>
      <c r="H82" s="7"/>
      <c r="I82" s="7">
        <f t="shared" si="3"/>
        <v>0</v>
      </c>
      <c r="J82" s="7"/>
      <c r="K82" s="7"/>
      <c r="L82" s="7"/>
      <c r="M82" s="7"/>
      <c r="N82" s="7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3:50" x14ac:dyDescent="0.25">
      <c r="C83">
        <f t="shared" si="5"/>
        <v>0</v>
      </c>
      <c r="D83" s="6" t="s">
        <v>491</v>
      </c>
      <c r="E83" s="7" t="s">
        <v>115</v>
      </c>
      <c r="F83" s="65"/>
      <c r="G83" s="7">
        <f t="shared" si="2"/>
        <v>0</v>
      </c>
      <c r="H83" s="7"/>
      <c r="I83" s="7">
        <f t="shared" si="3"/>
        <v>0</v>
      </c>
      <c r="J83" s="7"/>
      <c r="K83" s="7"/>
      <c r="L83" s="7"/>
      <c r="M83" s="7"/>
      <c r="N83" s="7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3:50" x14ac:dyDescent="0.25">
      <c r="C84">
        <f t="shared" si="5"/>
        <v>0</v>
      </c>
      <c r="D84" s="6" t="s">
        <v>492</v>
      </c>
      <c r="E84" s="7" t="s">
        <v>116</v>
      </c>
      <c r="F84" s="65"/>
      <c r="G84" s="7">
        <f t="shared" si="2"/>
        <v>0</v>
      </c>
      <c r="H84" s="7"/>
      <c r="I84" s="7">
        <f t="shared" si="3"/>
        <v>0</v>
      </c>
      <c r="J84" s="7"/>
      <c r="K84" s="7"/>
      <c r="L84" s="7"/>
      <c r="M84" s="7"/>
      <c r="N84" s="7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3:50" x14ac:dyDescent="0.25">
      <c r="C85">
        <f t="shared" si="5"/>
        <v>0</v>
      </c>
      <c r="D85" s="6" t="s">
        <v>493</v>
      </c>
      <c r="E85" s="7" t="s">
        <v>117</v>
      </c>
      <c r="F85" s="65"/>
      <c r="G85" s="7">
        <f t="shared" si="2"/>
        <v>0</v>
      </c>
      <c r="H85" s="7"/>
      <c r="I85" s="7">
        <f t="shared" si="3"/>
        <v>0</v>
      </c>
      <c r="J85" s="7"/>
      <c r="K85" s="7"/>
      <c r="L85" s="7"/>
      <c r="M85" s="7"/>
      <c r="N85" s="7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3:50" x14ac:dyDescent="0.25">
      <c r="C86">
        <f t="shared" si="5"/>
        <v>0</v>
      </c>
      <c r="D86" s="6" t="s">
        <v>494</v>
      </c>
      <c r="E86" s="7" t="s">
        <v>118</v>
      </c>
      <c r="F86" s="65"/>
      <c r="G86" s="7">
        <f t="shared" si="2"/>
        <v>0</v>
      </c>
      <c r="H86" s="7"/>
      <c r="I86" s="7">
        <f t="shared" si="3"/>
        <v>0</v>
      </c>
      <c r="J86" s="7"/>
      <c r="K86" s="7"/>
      <c r="L86" s="7"/>
      <c r="M86" s="7"/>
      <c r="N86" s="7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3:50" x14ac:dyDescent="0.25">
      <c r="C87">
        <f t="shared" si="5"/>
        <v>0</v>
      </c>
      <c r="D87" s="6" t="s">
        <v>495</v>
      </c>
      <c r="E87" s="7" t="s">
        <v>119</v>
      </c>
      <c r="F87" s="65"/>
      <c r="G87" s="7">
        <f t="shared" si="2"/>
        <v>0</v>
      </c>
      <c r="H87" s="7"/>
      <c r="I87" s="7">
        <f t="shared" si="3"/>
        <v>0</v>
      </c>
      <c r="J87" s="7"/>
      <c r="K87" s="7"/>
      <c r="L87" s="7"/>
      <c r="M87" s="7"/>
      <c r="N87" s="7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3:50" x14ac:dyDescent="0.25">
      <c r="C88">
        <f t="shared" si="5"/>
        <v>0</v>
      </c>
      <c r="D88" s="6" t="s">
        <v>496</v>
      </c>
      <c r="E88" s="7" t="s">
        <v>120</v>
      </c>
      <c r="F88" s="65"/>
      <c r="G88" s="7">
        <f t="shared" si="2"/>
        <v>0</v>
      </c>
      <c r="H88" s="7"/>
      <c r="I88" s="7">
        <f t="shared" si="3"/>
        <v>0</v>
      </c>
      <c r="J88" s="7"/>
      <c r="K88" s="7"/>
      <c r="L88" s="7"/>
      <c r="M88" s="7"/>
      <c r="N88" s="7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3:50" x14ac:dyDescent="0.25">
      <c r="C89">
        <f t="shared" si="5"/>
        <v>0</v>
      </c>
      <c r="D89" s="6" t="s">
        <v>497</v>
      </c>
      <c r="E89" s="7" t="s">
        <v>121</v>
      </c>
      <c r="F89" s="65"/>
      <c r="G89" s="7">
        <f t="shared" si="2"/>
        <v>0</v>
      </c>
      <c r="H89" s="7"/>
      <c r="I89" s="7">
        <f t="shared" si="3"/>
        <v>0</v>
      </c>
      <c r="J89" s="7"/>
      <c r="K89" s="7"/>
      <c r="L89" s="7"/>
      <c r="M89" s="7"/>
      <c r="N89" s="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3:50" x14ac:dyDescent="0.25">
      <c r="C90">
        <f t="shared" si="5"/>
        <v>0</v>
      </c>
      <c r="D90" s="6" t="s">
        <v>498</v>
      </c>
      <c r="E90" s="7" t="s">
        <v>122</v>
      </c>
      <c r="F90" s="65"/>
      <c r="G90" s="7">
        <f t="shared" si="2"/>
        <v>0</v>
      </c>
      <c r="H90" s="7"/>
      <c r="I90" s="7">
        <f t="shared" si="3"/>
        <v>0</v>
      </c>
      <c r="J90" s="7"/>
      <c r="K90" s="7"/>
      <c r="L90" s="7"/>
      <c r="M90" s="7"/>
      <c r="N90" s="7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3:50" x14ac:dyDescent="0.25">
      <c r="C91">
        <f t="shared" si="5"/>
        <v>0</v>
      </c>
      <c r="D91" s="6" t="s">
        <v>499</v>
      </c>
      <c r="E91" s="7" t="s">
        <v>123</v>
      </c>
      <c r="F91" s="65"/>
      <c r="G91" s="7">
        <f t="shared" ref="G91:G135" si="6">H91*I91</f>
        <v>0</v>
      </c>
      <c r="H91" s="7"/>
      <c r="I91" s="7">
        <f>SUM(O91:AX91)</f>
        <v>0</v>
      </c>
      <c r="J91" s="7"/>
      <c r="K91" s="7"/>
      <c r="L91" s="7"/>
      <c r="M91" s="7"/>
      <c r="N91" s="7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3:50" x14ac:dyDescent="0.25">
      <c r="C92">
        <f t="shared" si="5"/>
        <v>0</v>
      </c>
      <c r="D92" s="6" t="s">
        <v>500</v>
      </c>
      <c r="E92" s="7" t="s">
        <v>124</v>
      </c>
      <c r="F92" s="65"/>
      <c r="G92" s="7">
        <f t="shared" si="6"/>
        <v>0</v>
      </c>
      <c r="H92" s="7"/>
      <c r="I92" s="7">
        <f>SUM(O92:AX92)</f>
        <v>0</v>
      </c>
      <c r="J92" s="7"/>
      <c r="K92" s="7"/>
      <c r="L92" s="7"/>
      <c r="M92" s="7"/>
      <c r="N92" s="7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3:50" x14ac:dyDescent="0.25">
      <c r="C93">
        <f t="shared" si="5"/>
        <v>0</v>
      </c>
      <c r="D93" s="6" t="s">
        <v>501</v>
      </c>
      <c r="E93" s="7" t="s">
        <v>125</v>
      </c>
      <c r="F93" s="65"/>
      <c r="G93" s="7">
        <f t="shared" si="6"/>
        <v>0</v>
      </c>
      <c r="H93" s="7"/>
      <c r="I93" s="7">
        <f>SUM(O93:AX93)</f>
        <v>0</v>
      </c>
      <c r="J93" s="7"/>
      <c r="K93" s="7"/>
      <c r="L93" s="7"/>
      <c r="M93" s="7"/>
      <c r="N93" s="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3:50" x14ac:dyDescent="0.25">
      <c r="C94">
        <f t="shared" si="5"/>
        <v>0</v>
      </c>
      <c r="D94" s="8" t="s">
        <v>502</v>
      </c>
      <c r="E94" s="9" t="s">
        <v>126</v>
      </c>
      <c r="F94" s="66">
        <f>G94*$D$1</f>
        <v>0</v>
      </c>
      <c r="G94" s="9">
        <f t="shared" si="6"/>
        <v>0</v>
      </c>
      <c r="H94" s="9">
        <v>50</v>
      </c>
      <c r="I94" s="9">
        <f t="shared" ref="I94:I157" si="7">SUM(O94:AX94)</f>
        <v>0</v>
      </c>
      <c r="J94" s="9"/>
      <c r="K94" s="9"/>
      <c r="L94" s="9"/>
      <c r="M94" s="9"/>
      <c r="N94" s="9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</row>
    <row r="95" spans="3:50" x14ac:dyDescent="0.25">
      <c r="C95">
        <f t="shared" si="5"/>
        <v>0</v>
      </c>
      <c r="D95" s="8" t="s">
        <v>503</v>
      </c>
      <c r="E95" s="9" t="s">
        <v>127</v>
      </c>
      <c r="F95" s="66">
        <f t="shared" ref="F95:F135" si="8">G95*$D$1</f>
        <v>0</v>
      </c>
      <c r="G95" s="9">
        <f t="shared" si="6"/>
        <v>0</v>
      </c>
      <c r="H95" s="9">
        <v>50</v>
      </c>
      <c r="I95" s="9">
        <f t="shared" si="7"/>
        <v>0</v>
      </c>
      <c r="J95" s="9"/>
      <c r="K95" s="9"/>
      <c r="L95" s="9"/>
      <c r="M95" s="9"/>
      <c r="N95" s="9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3:50" x14ac:dyDescent="0.25">
      <c r="C96">
        <f t="shared" si="5"/>
        <v>0</v>
      </c>
      <c r="D96" s="8" t="s">
        <v>504</v>
      </c>
      <c r="E96" s="9" t="s">
        <v>128</v>
      </c>
      <c r="F96" s="66">
        <f t="shared" si="8"/>
        <v>0</v>
      </c>
      <c r="G96" s="9">
        <f t="shared" si="6"/>
        <v>0</v>
      </c>
      <c r="H96" s="9">
        <v>50</v>
      </c>
      <c r="I96" s="9">
        <f t="shared" si="7"/>
        <v>0</v>
      </c>
      <c r="J96" s="9"/>
      <c r="K96" s="9"/>
      <c r="L96" s="9"/>
      <c r="M96" s="9"/>
      <c r="N96" s="9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3:50" x14ac:dyDescent="0.25">
      <c r="C97">
        <f t="shared" si="5"/>
        <v>0</v>
      </c>
      <c r="D97" s="8" t="s">
        <v>505</v>
      </c>
      <c r="E97" s="9" t="s">
        <v>129</v>
      </c>
      <c r="F97" s="66">
        <f t="shared" si="8"/>
        <v>0</v>
      </c>
      <c r="G97" s="9">
        <f t="shared" si="6"/>
        <v>0</v>
      </c>
      <c r="H97" s="9">
        <v>50</v>
      </c>
      <c r="I97" s="9">
        <f t="shared" si="7"/>
        <v>0</v>
      </c>
      <c r="J97" s="9"/>
      <c r="K97" s="9"/>
      <c r="L97" s="9"/>
      <c r="M97" s="9"/>
      <c r="N97" s="9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3:50" x14ac:dyDescent="0.25">
      <c r="C98">
        <f t="shared" si="5"/>
        <v>0</v>
      </c>
      <c r="D98" s="8" t="s">
        <v>506</v>
      </c>
      <c r="E98" s="9" t="s">
        <v>130</v>
      </c>
      <c r="F98" s="66">
        <f t="shared" si="8"/>
        <v>0</v>
      </c>
      <c r="G98" s="9">
        <f t="shared" si="6"/>
        <v>0</v>
      </c>
      <c r="H98" s="9">
        <v>50</v>
      </c>
      <c r="I98" s="9">
        <f t="shared" si="7"/>
        <v>0</v>
      </c>
      <c r="J98" s="9"/>
      <c r="K98" s="9"/>
      <c r="L98" s="9"/>
      <c r="M98" s="9"/>
      <c r="N98" s="9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3:50" x14ac:dyDescent="0.25">
      <c r="C99">
        <f t="shared" si="5"/>
        <v>0</v>
      </c>
      <c r="D99" s="8" t="s">
        <v>507</v>
      </c>
      <c r="E99" s="9" t="s">
        <v>131</v>
      </c>
      <c r="F99" s="66">
        <f t="shared" si="8"/>
        <v>0</v>
      </c>
      <c r="G99" s="9">
        <f t="shared" si="6"/>
        <v>0</v>
      </c>
      <c r="H99" s="9">
        <v>35</v>
      </c>
      <c r="I99" s="9">
        <f t="shared" si="7"/>
        <v>0</v>
      </c>
      <c r="J99" s="9"/>
      <c r="K99" s="9"/>
      <c r="L99" s="9"/>
      <c r="M99" s="9"/>
      <c r="N99" s="9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</row>
    <row r="100" spans="3:50" x14ac:dyDescent="0.25">
      <c r="C100">
        <f t="shared" si="5"/>
        <v>0</v>
      </c>
      <c r="D100" s="8" t="s">
        <v>508</v>
      </c>
      <c r="E100" s="9" t="s">
        <v>132</v>
      </c>
      <c r="F100" s="66">
        <f t="shared" si="8"/>
        <v>0</v>
      </c>
      <c r="G100" s="9">
        <f t="shared" si="6"/>
        <v>0</v>
      </c>
      <c r="H100" s="9">
        <v>35</v>
      </c>
      <c r="I100" s="9">
        <f t="shared" si="7"/>
        <v>0</v>
      </c>
      <c r="J100" s="9"/>
      <c r="K100" s="9"/>
      <c r="L100" s="9"/>
      <c r="M100" s="9"/>
      <c r="N100" s="9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3:50" x14ac:dyDescent="0.25">
      <c r="C101">
        <f t="shared" si="5"/>
        <v>0</v>
      </c>
      <c r="D101" s="8" t="s">
        <v>509</v>
      </c>
      <c r="E101" s="9" t="s">
        <v>133</v>
      </c>
      <c r="F101" s="66">
        <f t="shared" si="8"/>
        <v>0</v>
      </c>
      <c r="G101" s="9">
        <f t="shared" si="6"/>
        <v>0</v>
      </c>
      <c r="H101" s="9">
        <v>35</v>
      </c>
      <c r="I101" s="9">
        <f t="shared" si="7"/>
        <v>0</v>
      </c>
      <c r="J101" s="9"/>
      <c r="K101" s="9"/>
      <c r="L101" s="9"/>
      <c r="M101" s="9"/>
      <c r="N101" s="9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</row>
    <row r="102" spans="3:50" x14ac:dyDescent="0.25">
      <c r="C102">
        <f t="shared" si="5"/>
        <v>0</v>
      </c>
      <c r="D102" s="8" t="s">
        <v>510</v>
      </c>
      <c r="E102" s="9" t="s">
        <v>134</v>
      </c>
      <c r="F102" s="66">
        <f t="shared" si="8"/>
        <v>0</v>
      </c>
      <c r="G102" s="9">
        <f t="shared" si="6"/>
        <v>0</v>
      </c>
      <c r="H102" s="9">
        <v>35</v>
      </c>
      <c r="I102" s="9">
        <f t="shared" si="7"/>
        <v>0</v>
      </c>
      <c r="J102" s="9"/>
      <c r="K102" s="9"/>
      <c r="L102" s="9"/>
      <c r="M102" s="9"/>
      <c r="N102" s="9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3:50" x14ac:dyDescent="0.25">
      <c r="C103">
        <f t="shared" si="5"/>
        <v>0</v>
      </c>
      <c r="D103" s="8" t="s">
        <v>511</v>
      </c>
      <c r="E103" s="9" t="s">
        <v>135</v>
      </c>
      <c r="F103" s="66">
        <f t="shared" si="8"/>
        <v>0</v>
      </c>
      <c r="G103" s="9">
        <f t="shared" si="6"/>
        <v>0</v>
      </c>
      <c r="H103" s="9">
        <v>35</v>
      </c>
      <c r="I103" s="9">
        <f t="shared" si="7"/>
        <v>0</v>
      </c>
      <c r="J103" s="9"/>
      <c r="K103" s="9"/>
      <c r="L103" s="9"/>
      <c r="M103" s="9"/>
      <c r="N103" s="9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3:50" x14ac:dyDescent="0.25">
      <c r="C104">
        <f t="shared" si="5"/>
        <v>0</v>
      </c>
      <c r="D104" s="8" t="s">
        <v>512</v>
      </c>
      <c r="E104" s="9" t="s">
        <v>136</v>
      </c>
      <c r="F104" s="66">
        <f t="shared" si="8"/>
        <v>0</v>
      </c>
      <c r="G104" s="9">
        <f t="shared" si="6"/>
        <v>0</v>
      </c>
      <c r="H104" s="9">
        <v>25</v>
      </c>
      <c r="I104" s="9">
        <f t="shared" si="7"/>
        <v>0</v>
      </c>
      <c r="J104" s="9"/>
      <c r="K104" s="9"/>
      <c r="L104" s="9"/>
      <c r="M104" s="9"/>
      <c r="N104" s="9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</row>
    <row r="105" spans="3:50" x14ac:dyDescent="0.25">
      <c r="C105">
        <f t="shared" si="5"/>
        <v>0</v>
      </c>
      <c r="D105" s="8" t="s">
        <v>513</v>
      </c>
      <c r="E105" s="9" t="s">
        <v>137</v>
      </c>
      <c r="F105" s="66">
        <f t="shared" si="8"/>
        <v>0</v>
      </c>
      <c r="G105" s="9">
        <f t="shared" si="6"/>
        <v>0</v>
      </c>
      <c r="H105" s="9">
        <v>25</v>
      </c>
      <c r="I105" s="9">
        <f t="shared" si="7"/>
        <v>0</v>
      </c>
      <c r="J105" s="9"/>
      <c r="K105" s="9"/>
      <c r="L105" s="9"/>
      <c r="M105" s="9"/>
      <c r="N105" s="9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</row>
    <row r="106" spans="3:50" x14ac:dyDescent="0.25">
      <c r="C106">
        <f t="shared" si="5"/>
        <v>0</v>
      </c>
      <c r="D106" s="8" t="s">
        <v>514</v>
      </c>
      <c r="E106" s="9" t="s">
        <v>138</v>
      </c>
      <c r="F106" s="66">
        <f t="shared" si="8"/>
        <v>0</v>
      </c>
      <c r="G106" s="9">
        <f t="shared" si="6"/>
        <v>0</v>
      </c>
      <c r="H106" s="9">
        <v>25</v>
      </c>
      <c r="I106" s="9">
        <f t="shared" si="7"/>
        <v>0</v>
      </c>
      <c r="J106" s="9"/>
      <c r="K106" s="9"/>
      <c r="L106" s="9"/>
      <c r="M106" s="9"/>
      <c r="N106" s="9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3:50" x14ac:dyDescent="0.25">
      <c r="C107">
        <f t="shared" si="5"/>
        <v>0</v>
      </c>
      <c r="D107" s="8" t="s">
        <v>515</v>
      </c>
      <c r="E107" s="9" t="s">
        <v>139</v>
      </c>
      <c r="F107" s="66">
        <f t="shared" si="8"/>
        <v>0</v>
      </c>
      <c r="G107" s="9">
        <f t="shared" si="6"/>
        <v>0</v>
      </c>
      <c r="H107" s="9">
        <v>25</v>
      </c>
      <c r="I107" s="9">
        <f t="shared" si="7"/>
        <v>0</v>
      </c>
      <c r="J107" s="9"/>
      <c r="K107" s="9"/>
      <c r="L107" s="9"/>
      <c r="M107" s="9"/>
      <c r="N107" s="9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3:50" x14ac:dyDescent="0.25">
      <c r="C108">
        <f t="shared" si="5"/>
        <v>0</v>
      </c>
      <c r="D108" s="8" t="s">
        <v>516</v>
      </c>
      <c r="E108" s="9" t="s">
        <v>140</v>
      </c>
      <c r="F108" s="66">
        <f t="shared" si="8"/>
        <v>0</v>
      </c>
      <c r="G108" s="9">
        <f t="shared" si="6"/>
        <v>0</v>
      </c>
      <c r="H108" s="9">
        <v>25</v>
      </c>
      <c r="I108" s="9">
        <f t="shared" si="7"/>
        <v>0</v>
      </c>
      <c r="J108" s="9"/>
      <c r="K108" s="9"/>
      <c r="L108" s="9"/>
      <c r="M108" s="9"/>
      <c r="N108" s="9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3:50" x14ac:dyDescent="0.25">
      <c r="C109">
        <f t="shared" si="5"/>
        <v>0</v>
      </c>
      <c r="D109" s="8" t="s">
        <v>517</v>
      </c>
      <c r="E109" s="9" t="s">
        <v>141</v>
      </c>
      <c r="F109" s="66">
        <f t="shared" si="8"/>
        <v>0</v>
      </c>
      <c r="G109" s="9">
        <f t="shared" si="6"/>
        <v>0</v>
      </c>
      <c r="H109" s="9">
        <v>25</v>
      </c>
      <c r="I109" s="9">
        <f t="shared" si="7"/>
        <v>0</v>
      </c>
      <c r="J109" s="9"/>
      <c r="K109" s="9"/>
      <c r="L109" s="9"/>
      <c r="M109" s="9"/>
      <c r="N109" s="9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</row>
    <row r="110" spans="3:50" x14ac:dyDescent="0.25">
      <c r="D110" s="8" t="s">
        <v>518</v>
      </c>
      <c r="E110" s="9" t="s">
        <v>142</v>
      </c>
      <c r="F110" s="66">
        <f t="shared" si="8"/>
        <v>0</v>
      </c>
      <c r="G110" s="9">
        <f t="shared" si="6"/>
        <v>0</v>
      </c>
      <c r="H110" s="9">
        <v>25</v>
      </c>
      <c r="I110" s="9">
        <f t="shared" si="7"/>
        <v>0</v>
      </c>
      <c r="J110" s="9"/>
      <c r="K110" s="9"/>
      <c r="L110" s="9"/>
      <c r="M110" s="9"/>
      <c r="N110" s="9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</row>
    <row r="111" spans="3:50" x14ac:dyDescent="0.25">
      <c r="C111">
        <f t="shared" si="5"/>
        <v>0</v>
      </c>
      <c r="D111" s="8" t="s">
        <v>519</v>
      </c>
      <c r="E111" s="9" t="s">
        <v>143</v>
      </c>
      <c r="F111" s="66">
        <f t="shared" si="8"/>
        <v>0</v>
      </c>
      <c r="G111" s="9">
        <f t="shared" si="6"/>
        <v>0</v>
      </c>
      <c r="H111" s="9">
        <v>25</v>
      </c>
      <c r="I111" s="9">
        <f t="shared" si="7"/>
        <v>0</v>
      </c>
      <c r="J111" s="9"/>
      <c r="K111" s="9"/>
      <c r="L111" s="9"/>
      <c r="M111" s="9"/>
      <c r="N111" s="9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</row>
    <row r="112" spans="3:50" x14ac:dyDescent="0.25">
      <c r="C112">
        <f t="shared" si="5"/>
        <v>0</v>
      </c>
      <c r="D112" s="8" t="s">
        <v>520</v>
      </c>
      <c r="E112" s="9" t="s">
        <v>408</v>
      </c>
      <c r="F112" s="66">
        <f t="shared" si="8"/>
        <v>0</v>
      </c>
      <c r="G112" s="9">
        <f t="shared" si="6"/>
        <v>0</v>
      </c>
      <c r="H112" s="9">
        <v>25</v>
      </c>
      <c r="I112" s="9">
        <f t="shared" si="7"/>
        <v>0</v>
      </c>
      <c r="J112" s="9"/>
      <c r="K112" s="9"/>
      <c r="L112" s="9"/>
      <c r="M112" s="9"/>
      <c r="N112" s="9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</row>
    <row r="113" spans="3:50" x14ac:dyDescent="0.25">
      <c r="C113">
        <f t="shared" si="5"/>
        <v>0</v>
      </c>
      <c r="D113" s="10" t="s">
        <v>521</v>
      </c>
      <c r="E113" s="11" t="s">
        <v>144</v>
      </c>
      <c r="F113" s="67">
        <f t="shared" si="8"/>
        <v>0</v>
      </c>
      <c r="G113" s="11">
        <f t="shared" si="6"/>
        <v>0</v>
      </c>
      <c r="H113" s="11">
        <v>25</v>
      </c>
      <c r="I113" s="11">
        <f t="shared" si="7"/>
        <v>0</v>
      </c>
      <c r="J113" s="11"/>
      <c r="K113" s="11"/>
      <c r="L113" s="11"/>
      <c r="M113" s="11"/>
      <c r="N113" s="11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3:50" x14ac:dyDescent="0.25">
      <c r="C114">
        <f t="shared" si="5"/>
        <v>0</v>
      </c>
      <c r="D114" s="10" t="s">
        <v>522</v>
      </c>
      <c r="E114" s="11" t="s">
        <v>145</v>
      </c>
      <c r="F114" s="67">
        <f t="shared" si="8"/>
        <v>0</v>
      </c>
      <c r="G114" s="11">
        <f t="shared" si="6"/>
        <v>0</v>
      </c>
      <c r="H114" s="11">
        <v>50</v>
      </c>
      <c r="I114" s="11">
        <f t="shared" si="7"/>
        <v>0</v>
      </c>
      <c r="J114" s="11"/>
      <c r="K114" s="11"/>
      <c r="L114" s="11"/>
      <c r="M114" s="11"/>
      <c r="N114" s="11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3:50" x14ac:dyDescent="0.25">
      <c r="C115">
        <f t="shared" si="5"/>
        <v>0</v>
      </c>
      <c r="D115" s="10" t="s">
        <v>523</v>
      </c>
      <c r="E115" s="11" t="s">
        <v>146</v>
      </c>
      <c r="F115" s="67">
        <f t="shared" si="8"/>
        <v>0</v>
      </c>
      <c r="G115" s="11">
        <f t="shared" si="6"/>
        <v>0</v>
      </c>
      <c r="H115" s="11">
        <v>50</v>
      </c>
      <c r="I115" s="11">
        <f t="shared" si="7"/>
        <v>0</v>
      </c>
      <c r="J115" s="11"/>
      <c r="K115" s="11"/>
      <c r="L115" s="11"/>
      <c r="M115" s="11"/>
      <c r="N115" s="11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3:50" x14ac:dyDescent="0.25">
      <c r="C116">
        <f t="shared" si="5"/>
        <v>0</v>
      </c>
      <c r="D116" s="10" t="s">
        <v>524</v>
      </c>
      <c r="E116" s="11" t="s">
        <v>147</v>
      </c>
      <c r="F116" s="67">
        <f t="shared" si="8"/>
        <v>0</v>
      </c>
      <c r="G116" s="11">
        <f t="shared" si="6"/>
        <v>0</v>
      </c>
      <c r="H116" s="11">
        <v>50</v>
      </c>
      <c r="I116" s="11">
        <f t="shared" si="7"/>
        <v>0</v>
      </c>
      <c r="J116" s="11"/>
      <c r="K116" s="11"/>
      <c r="L116" s="11"/>
      <c r="M116" s="11"/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3:50" x14ac:dyDescent="0.25">
      <c r="C117">
        <f t="shared" si="5"/>
        <v>0</v>
      </c>
      <c r="D117" s="10" t="s">
        <v>525</v>
      </c>
      <c r="E117" s="11" t="s">
        <v>148</v>
      </c>
      <c r="F117" s="67">
        <f t="shared" si="8"/>
        <v>0</v>
      </c>
      <c r="G117" s="11">
        <f t="shared" si="6"/>
        <v>0</v>
      </c>
      <c r="H117" s="11">
        <v>50</v>
      </c>
      <c r="I117" s="11">
        <f t="shared" si="7"/>
        <v>0</v>
      </c>
      <c r="J117" s="11"/>
      <c r="K117" s="11"/>
      <c r="L117" s="11"/>
      <c r="M117" s="11"/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3:50" x14ac:dyDescent="0.25">
      <c r="C118">
        <f t="shared" si="5"/>
        <v>0</v>
      </c>
      <c r="D118" s="10" t="s">
        <v>526</v>
      </c>
      <c r="E118" s="11" t="s">
        <v>149</v>
      </c>
      <c r="F118" s="67">
        <f t="shared" si="8"/>
        <v>0</v>
      </c>
      <c r="G118" s="11">
        <f t="shared" si="6"/>
        <v>0</v>
      </c>
      <c r="H118" s="11">
        <v>50</v>
      </c>
      <c r="I118" s="11">
        <f t="shared" si="7"/>
        <v>0</v>
      </c>
      <c r="J118" s="11"/>
      <c r="K118" s="11"/>
      <c r="L118" s="11"/>
      <c r="M118" s="11"/>
      <c r="N118" s="11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3:50" x14ac:dyDescent="0.25">
      <c r="C119">
        <f t="shared" si="5"/>
        <v>0</v>
      </c>
      <c r="D119" s="10" t="s">
        <v>527</v>
      </c>
      <c r="E119" s="11" t="s">
        <v>150</v>
      </c>
      <c r="F119" s="67">
        <f t="shared" si="8"/>
        <v>0</v>
      </c>
      <c r="G119" s="11">
        <f t="shared" si="6"/>
        <v>0</v>
      </c>
      <c r="H119" s="11">
        <v>50</v>
      </c>
      <c r="I119" s="11">
        <f t="shared" si="7"/>
        <v>0</v>
      </c>
      <c r="J119" s="11"/>
      <c r="K119" s="11"/>
      <c r="L119" s="11"/>
      <c r="M119" s="11"/>
      <c r="N119" s="11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3:50" x14ac:dyDescent="0.25">
      <c r="C120">
        <f t="shared" si="5"/>
        <v>0</v>
      </c>
      <c r="D120" s="10" t="s">
        <v>528</v>
      </c>
      <c r="E120" s="11" t="s">
        <v>151</v>
      </c>
      <c r="F120" s="67">
        <f t="shared" si="8"/>
        <v>0</v>
      </c>
      <c r="G120" s="11">
        <f t="shared" si="6"/>
        <v>0</v>
      </c>
      <c r="H120" s="11">
        <v>35</v>
      </c>
      <c r="I120" s="11">
        <f t="shared" si="7"/>
        <v>0</v>
      </c>
      <c r="J120" s="11"/>
      <c r="K120" s="11"/>
      <c r="L120" s="11"/>
      <c r="M120" s="11"/>
      <c r="N120" s="11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3:50" x14ac:dyDescent="0.25">
      <c r="C121">
        <f t="shared" si="5"/>
        <v>0</v>
      </c>
      <c r="D121" s="10" t="s">
        <v>529</v>
      </c>
      <c r="E121" s="11" t="s">
        <v>152</v>
      </c>
      <c r="F121" s="67">
        <f t="shared" si="8"/>
        <v>0</v>
      </c>
      <c r="G121" s="11">
        <f t="shared" si="6"/>
        <v>0</v>
      </c>
      <c r="H121" s="11">
        <v>35</v>
      </c>
      <c r="I121" s="11">
        <f t="shared" si="7"/>
        <v>0</v>
      </c>
      <c r="J121" s="11"/>
      <c r="K121" s="11"/>
      <c r="L121" s="11"/>
      <c r="M121" s="11"/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3:50" x14ac:dyDescent="0.25">
      <c r="C122">
        <f t="shared" si="5"/>
        <v>0</v>
      </c>
      <c r="D122" s="10" t="s">
        <v>530</v>
      </c>
      <c r="E122" s="11" t="s">
        <v>153</v>
      </c>
      <c r="F122" s="67">
        <f t="shared" si="8"/>
        <v>0</v>
      </c>
      <c r="G122" s="11">
        <f t="shared" si="6"/>
        <v>0</v>
      </c>
      <c r="H122" s="11">
        <v>35</v>
      </c>
      <c r="I122" s="11">
        <f t="shared" si="7"/>
        <v>0</v>
      </c>
      <c r="J122" s="11"/>
      <c r="K122" s="11"/>
      <c r="L122" s="11"/>
      <c r="M122" s="11"/>
      <c r="N122" s="11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3:50" x14ac:dyDescent="0.25">
      <c r="C123">
        <f t="shared" si="5"/>
        <v>0</v>
      </c>
      <c r="D123" s="10" t="s">
        <v>531</v>
      </c>
      <c r="E123" s="11" t="s">
        <v>154</v>
      </c>
      <c r="F123" s="67">
        <f t="shared" si="8"/>
        <v>0</v>
      </c>
      <c r="G123" s="11">
        <f t="shared" si="6"/>
        <v>0</v>
      </c>
      <c r="H123" s="11">
        <v>35</v>
      </c>
      <c r="I123" s="11">
        <f t="shared" si="7"/>
        <v>0</v>
      </c>
      <c r="J123" s="11"/>
      <c r="K123" s="11"/>
      <c r="L123" s="11"/>
      <c r="M123" s="11"/>
      <c r="N123" s="11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3:50" x14ac:dyDescent="0.25">
      <c r="C124">
        <f t="shared" si="5"/>
        <v>0</v>
      </c>
      <c r="D124" s="10" t="s">
        <v>532</v>
      </c>
      <c r="E124" s="11" t="s">
        <v>155</v>
      </c>
      <c r="F124" s="67">
        <f t="shared" si="8"/>
        <v>0</v>
      </c>
      <c r="G124" s="11">
        <f t="shared" si="6"/>
        <v>0</v>
      </c>
      <c r="H124" s="11">
        <v>35</v>
      </c>
      <c r="I124" s="11">
        <f t="shared" si="7"/>
        <v>0</v>
      </c>
      <c r="J124" s="11"/>
      <c r="K124" s="11"/>
      <c r="L124" s="11"/>
      <c r="M124" s="11"/>
      <c r="N124" s="11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3:50" x14ac:dyDescent="0.25">
      <c r="C125">
        <f t="shared" si="5"/>
        <v>0</v>
      </c>
      <c r="D125" s="10" t="s">
        <v>533</v>
      </c>
      <c r="E125" s="11" t="s">
        <v>156</v>
      </c>
      <c r="F125" s="67">
        <f t="shared" si="8"/>
        <v>0</v>
      </c>
      <c r="G125" s="11">
        <f t="shared" si="6"/>
        <v>0</v>
      </c>
      <c r="H125" s="11">
        <v>35</v>
      </c>
      <c r="I125" s="11">
        <f t="shared" si="7"/>
        <v>0</v>
      </c>
      <c r="J125" s="11"/>
      <c r="K125" s="11"/>
      <c r="L125" s="11"/>
      <c r="M125" s="11"/>
      <c r="N125" s="11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3:50" x14ac:dyDescent="0.25">
      <c r="C126">
        <f t="shared" si="5"/>
        <v>0</v>
      </c>
      <c r="D126" s="10" t="s">
        <v>534</v>
      </c>
      <c r="E126" s="11" t="s">
        <v>157</v>
      </c>
      <c r="F126" s="67">
        <f t="shared" si="8"/>
        <v>0</v>
      </c>
      <c r="G126" s="11">
        <f t="shared" si="6"/>
        <v>0</v>
      </c>
      <c r="H126" s="11">
        <v>35</v>
      </c>
      <c r="I126" s="11">
        <f t="shared" si="7"/>
        <v>0</v>
      </c>
      <c r="J126" s="11"/>
      <c r="K126" s="11"/>
      <c r="L126" s="11"/>
      <c r="M126" s="11"/>
      <c r="N126" s="11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3:50" x14ac:dyDescent="0.25">
      <c r="C127">
        <f t="shared" si="5"/>
        <v>0</v>
      </c>
      <c r="D127" s="10" t="s">
        <v>535</v>
      </c>
      <c r="E127" s="11" t="s">
        <v>158</v>
      </c>
      <c r="F127" s="67">
        <f t="shared" si="8"/>
        <v>0</v>
      </c>
      <c r="G127" s="11">
        <f t="shared" si="6"/>
        <v>0</v>
      </c>
      <c r="H127" s="11">
        <v>35</v>
      </c>
      <c r="I127" s="11">
        <f t="shared" si="7"/>
        <v>0</v>
      </c>
      <c r="J127" s="11"/>
      <c r="K127" s="11"/>
      <c r="L127" s="11"/>
      <c r="M127" s="11"/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</row>
    <row r="128" spans="3:50" x14ac:dyDescent="0.25">
      <c r="C128">
        <f t="shared" si="5"/>
        <v>0</v>
      </c>
      <c r="D128" s="10" t="s">
        <v>536</v>
      </c>
      <c r="E128" s="11" t="s">
        <v>159</v>
      </c>
      <c r="F128" s="67">
        <f t="shared" si="8"/>
        <v>0</v>
      </c>
      <c r="G128" s="11">
        <f t="shared" si="6"/>
        <v>0</v>
      </c>
      <c r="H128" s="11">
        <v>25</v>
      </c>
      <c r="I128" s="11">
        <f t="shared" si="7"/>
        <v>0</v>
      </c>
      <c r="J128" s="11"/>
      <c r="K128" s="11"/>
      <c r="L128" s="11"/>
      <c r="M128" s="11"/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</row>
    <row r="129" spans="3:50" x14ac:dyDescent="0.25">
      <c r="C129">
        <f t="shared" si="5"/>
        <v>0</v>
      </c>
      <c r="D129" s="10" t="s">
        <v>537</v>
      </c>
      <c r="E129" s="11" t="s">
        <v>160</v>
      </c>
      <c r="F129" s="67">
        <f t="shared" si="8"/>
        <v>0</v>
      </c>
      <c r="G129" s="11">
        <f t="shared" si="6"/>
        <v>0</v>
      </c>
      <c r="H129" s="11">
        <v>25</v>
      </c>
      <c r="I129" s="11">
        <f t="shared" si="7"/>
        <v>0</v>
      </c>
      <c r="J129" s="11"/>
      <c r="K129" s="11"/>
      <c r="L129" s="11"/>
      <c r="M129" s="11"/>
      <c r="N129" s="11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</row>
    <row r="130" spans="3:50" x14ac:dyDescent="0.25">
      <c r="C130">
        <f t="shared" si="5"/>
        <v>0</v>
      </c>
      <c r="D130" s="10" t="s">
        <v>538</v>
      </c>
      <c r="E130" s="11" t="s">
        <v>161</v>
      </c>
      <c r="F130" s="67">
        <f t="shared" si="8"/>
        <v>0</v>
      </c>
      <c r="G130" s="11">
        <f t="shared" si="6"/>
        <v>0</v>
      </c>
      <c r="H130" s="11">
        <v>25</v>
      </c>
      <c r="I130" s="11">
        <f t="shared" si="7"/>
        <v>0</v>
      </c>
      <c r="J130" s="11"/>
      <c r="K130" s="11"/>
      <c r="L130" s="11"/>
      <c r="M130" s="11"/>
      <c r="N130" s="11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</row>
    <row r="131" spans="3:50" x14ac:dyDescent="0.25">
      <c r="C131">
        <f t="shared" si="5"/>
        <v>0</v>
      </c>
      <c r="D131" s="10" t="s">
        <v>539</v>
      </c>
      <c r="E131" s="11" t="s">
        <v>162</v>
      </c>
      <c r="F131" s="67">
        <f t="shared" si="8"/>
        <v>0</v>
      </c>
      <c r="G131" s="11">
        <f t="shared" si="6"/>
        <v>0</v>
      </c>
      <c r="H131" s="11">
        <v>25</v>
      </c>
      <c r="I131" s="11">
        <f t="shared" si="7"/>
        <v>0</v>
      </c>
      <c r="J131" s="11"/>
      <c r="K131" s="11"/>
      <c r="L131" s="11"/>
      <c r="M131" s="11"/>
      <c r="N131" s="1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</row>
    <row r="132" spans="3:50" x14ac:dyDescent="0.25">
      <c r="C132">
        <f t="shared" si="5"/>
        <v>0</v>
      </c>
      <c r="D132" s="10" t="s">
        <v>540</v>
      </c>
      <c r="E132" s="11" t="s">
        <v>163</v>
      </c>
      <c r="F132" s="67">
        <f t="shared" si="8"/>
        <v>0</v>
      </c>
      <c r="G132" s="11">
        <f t="shared" si="6"/>
        <v>0</v>
      </c>
      <c r="H132" s="11">
        <v>15</v>
      </c>
      <c r="I132" s="11">
        <f t="shared" si="7"/>
        <v>0</v>
      </c>
      <c r="J132" s="11"/>
      <c r="K132" s="11"/>
      <c r="L132" s="11"/>
      <c r="M132" s="11"/>
      <c r="N132" s="1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</row>
    <row r="133" spans="3:50" x14ac:dyDescent="0.25">
      <c r="C133">
        <f t="shared" si="5"/>
        <v>0</v>
      </c>
      <c r="D133" s="10" t="s">
        <v>541</v>
      </c>
      <c r="E133" s="11" t="s">
        <v>164</v>
      </c>
      <c r="F133" s="67">
        <f t="shared" si="8"/>
        <v>0</v>
      </c>
      <c r="G133" s="11">
        <f t="shared" si="6"/>
        <v>0</v>
      </c>
      <c r="H133" s="11">
        <v>15</v>
      </c>
      <c r="I133" s="11">
        <f t="shared" si="7"/>
        <v>0</v>
      </c>
      <c r="J133" s="11"/>
      <c r="K133" s="11"/>
      <c r="L133" s="11"/>
      <c r="M133" s="11"/>
      <c r="N133" s="11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</row>
    <row r="134" spans="3:50" x14ac:dyDescent="0.25">
      <c r="C134">
        <f t="shared" ref="C134:C194" si="9">I134/168</f>
        <v>0</v>
      </c>
      <c r="D134" s="10" t="s">
        <v>542</v>
      </c>
      <c r="E134" s="11" t="s">
        <v>165</v>
      </c>
      <c r="F134" s="67">
        <f t="shared" si="8"/>
        <v>0</v>
      </c>
      <c r="G134" s="11">
        <f t="shared" si="6"/>
        <v>0</v>
      </c>
      <c r="H134" s="11">
        <v>15</v>
      </c>
      <c r="I134" s="11">
        <f t="shared" si="7"/>
        <v>0</v>
      </c>
      <c r="J134" s="11"/>
      <c r="K134" s="11"/>
      <c r="L134" s="11"/>
      <c r="M134" s="11"/>
      <c r="N134" s="11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</row>
    <row r="135" spans="3:50" x14ac:dyDescent="0.25">
      <c r="C135">
        <f t="shared" si="9"/>
        <v>0</v>
      </c>
      <c r="D135" s="10" t="s">
        <v>543</v>
      </c>
      <c r="E135" s="11" t="s">
        <v>166</v>
      </c>
      <c r="F135" s="67">
        <f t="shared" si="8"/>
        <v>0</v>
      </c>
      <c r="G135" s="11">
        <f t="shared" si="6"/>
        <v>0</v>
      </c>
      <c r="H135" s="11">
        <v>15</v>
      </c>
      <c r="I135" s="11">
        <f t="shared" si="7"/>
        <v>0</v>
      </c>
      <c r="J135" s="11"/>
      <c r="K135" s="11"/>
      <c r="L135" s="11"/>
      <c r="M135" s="11"/>
      <c r="N135" s="11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</row>
    <row r="136" spans="3:50" x14ac:dyDescent="0.25">
      <c r="C136">
        <f t="shared" si="9"/>
        <v>0</v>
      </c>
      <c r="D136" s="12" t="s">
        <v>544</v>
      </c>
      <c r="E136" s="13" t="s">
        <v>167</v>
      </c>
      <c r="F136" s="68">
        <f t="shared" ref="F136" si="10">G136*$D$1</f>
        <v>0</v>
      </c>
      <c r="G136" s="13">
        <f t="shared" ref="G136" si="11">H136*I136</f>
        <v>0</v>
      </c>
      <c r="H136" s="13">
        <v>35</v>
      </c>
      <c r="I136" s="13">
        <f t="shared" si="7"/>
        <v>0</v>
      </c>
      <c r="J136" s="13"/>
      <c r="K136" s="13"/>
      <c r="L136" s="13"/>
      <c r="M136" s="13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3:50" x14ac:dyDescent="0.25">
      <c r="C137">
        <f t="shared" si="9"/>
        <v>0</v>
      </c>
      <c r="D137" s="12" t="s">
        <v>545</v>
      </c>
      <c r="E137" s="13" t="s">
        <v>168</v>
      </c>
      <c r="F137" s="68">
        <f t="shared" ref="F137:F160" si="12">G137*$D$1</f>
        <v>0</v>
      </c>
      <c r="G137" s="13">
        <f t="shared" ref="G137:G160" si="13">H137*I137</f>
        <v>0</v>
      </c>
      <c r="H137" s="13">
        <v>35</v>
      </c>
      <c r="I137" s="13">
        <f t="shared" si="7"/>
        <v>0</v>
      </c>
      <c r="J137" s="13"/>
      <c r="K137" s="13"/>
      <c r="L137" s="13"/>
      <c r="M137" s="13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3:50" x14ac:dyDescent="0.25">
      <c r="C138">
        <f t="shared" si="9"/>
        <v>0</v>
      </c>
      <c r="D138" s="12" t="s">
        <v>546</v>
      </c>
      <c r="E138" s="13" t="s">
        <v>169</v>
      </c>
      <c r="F138" s="68">
        <f t="shared" si="12"/>
        <v>0</v>
      </c>
      <c r="G138" s="13">
        <f t="shared" si="13"/>
        <v>0</v>
      </c>
      <c r="H138" s="13">
        <v>35</v>
      </c>
      <c r="I138" s="13">
        <f t="shared" si="7"/>
        <v>0</v>
      </c>
      <c r="J138" s="13"/>
      <c r="K138" s="13"/>
      <c r="L138" s="13"/>
      <c r="M138" s="13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</row>
    <row r="139" spans="3:50" x14ac:dyDescent="0.25">
      <c r="C139">
        <f t="shared" si="9"/>
        <v>0</v>
      </c>
      <c r="D139" s="12" t="s">
        <v>547</v>
      </c>
      <c r="E139" s="13" t="s">
        <v>170</v>
      </c>
      <c r="F139" s="68">
        <f t="shared" si="12"/>
        <v>0</v>
      </c>
      <c r="G139" s="13">
        <f t="shared" si="13"/>
        <v>0</v>
      </c>
      <c r="H139" s="13">
        <v>35</v>
      </c>
      <c r="I139" s="13">
        <f t="shared" si="7"/>
        <v>0</v>
      </c>
      <c r="J139" s="13"/>
      <c r="K139" s="13"/>
      <c r="L139" s="13"/>
      <c r="M139" s="13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3:50" x14ac:dyDescent="0.25">
      <c r="C140">
        <f t="shared" si="9"/>
        <v>0</v>
      </c>
      <c r="D140" s="12" t="s">
        <v>548</v>
      </c>
      <c r="E140" s="13" t="s">
        <v>171</v>
      </c>
      <c r="F140" s="68">
        <f t="shared" si="12"/>
        <v>0</v>
      </c>
      <c r="G140" s="13">
        <f t="shared" si="13"/>
        <v>0</v>
      </c>
      <c r="H140" s="13">
        <v>15</v>
      </c>
      <c r="I140" s="13">
        <f t="shared" si="7"/>
        <v>0</v>
      </c>
      <c r="J140" s="13"/>
      <c r="K140" s="13"/>
      <c r="L140" s="13"/>
      <c r="M140" s="13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3:50" x14ac:dyDescent="0.25">
      <c r="C141">
        <f t="shared" si="9"/>
        <v>0</v>
      </c>
      <c r="D141" s="12" t="s">
        <v>549</v>
      </c>
      <c r="E141" s="13" t="s">
        <v>172</v>
      </c>
      <c r="F141" s="68">
        <f t="shared" si="12"/>
        <v>0</v>
      </c>
      <c r="G141" s="13">
        <f t="shared" si="13"/>
        <v>0</v>
      </c>
      <c r="H141" s="13">
        <v>15</v>
      </c>
      <c r="I141" s="13">
        <f t="shared" si="7"/>
        <v>0</v>
      </c>
      <c r="J141" s="13"/>
      <c r="K141" s="13"/>
      <c r="L141" s="13"/>
      <c r="M141" s="13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</row>
    <row r="142" spans="3:50" x14ac:dyDescent="0.25">
      <c r="C142">
        <f t="shared" si="9"/>
        <v>0</v>
      </c>
      <c r="D142" s="12" t="s">
        <v>550</v>
      </c>
      <c r="E142" s="13" t="s">
        <v>173</v>
      </c>
      <c r="F142" s="68">
        <f t="shared" si="12"/>
        <v>0</v>
      </c>
      <c r="G142" s="13">
        <f t="shared" si="13"/>
        <v>0</v>
      </c>
      <c r="H142" s="13">
        <v>35</v>
      </c>
      <c r="I142" s="13">
        <f t="shared" si="7"/>
        <v>0</v>
      </c>
      <c r="J142" s="13"/>
      <c r="K142" s="13"/>
      <c r="L142" s="13"/>
      <c r="M142" s="13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3:50" x14ac:dyDescent="0.25">
      <c r="C143">
        <f t="shared" si="9"/>
        <v>0</v>
      </c>
      <c r="D143" s="12" t="s">
        <v>551</v>
      </c>
      <c r="E143" s="13" t="s">
        <v>174</v>
      </c>
      <c r="F143" s="68">
        <f t="shared" si="12"/>
        <v>0</v>
      </c>
      <c r="G143" s="13">
        <f t="shared" si="13"/>
        <v>0</v>
      </c>
      <c r="H143" s="13">
        <v>15</v>
      </c>
      <c r="I143" s="13">
        <f t="shared" si="7"/>
        <v>0</v>
      </c>
      <c r="J143" s="13"/>
      <c r="K143" s="13"/>
      <c r="L143" s="13"/>
      <c r="M143" s="13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</row>
    <row r="144" spans="3:50" x14ac:dyDescent="0.25">
      <c r="C144">
        <f t="shared" si="9"/>
        <v>0</v>
      </c>
      <c r="D144" s="12" t="s">
        <v>552</v>
      </c>
      <c r="E144" s="13" t="s">
        <v>175</v>
      </c>
      <c r="F144" s="68">
        <f t="shared" si="12"/>
        <v>0</v>
      </c>
      <c r="G144" s="13">
        <f t="shared" si="13"/>
        <v>0</v>
      </c>
      <c r="H144" s="13">
        <v>35</v>
      </c>
      <c r="I144" s="13">
        <f t="shared" si="7"/>
        <v>0</v>
      </c>
      <c r="J144" s="13"/>
      <c r="K144" s="13"/>
      <c r="L144" s="13"/>
      <c r="M144" s="13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3:50" x14ac:dyDescent="0.25">
      <c r="C145">
        <f t="shared" si="9"/>
        <v>0</v>
      </c>
      <c r="D145" s="12" t="s">
        <v>553</v>
      </c>
      <c r="E145" s="13" t="s">
        <v>176</v>
      </c>
      <c r="F145" s="68">
        <f t="shared" si="12"/>
        <v>0</v>
      </c>
      <c r="G145" s="13">
        <f t="shared" si="13"/>
        <v>0</v>
      </c>
      <c r="H145" s="13">
        <v>15</v>
      </c>
      <c r="I145" s="13">
        <f t="shared" si="7"/>
        <v>0</v>
      </c>
      <c r="J145" s="13"/>
      <c r="K145" s="13"/>
      <c r="L145" s="13"/>
      <c r="M145" s="13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3:50" x14ac:dyDescent="0.25">
      <c r="C146">
        <f t="shared" si="9"/>
        <v>0</v>
      </c>
      <c r="D146" s="12" t="s">
        <v>554</v>
      </c>
      <c r="E146" s="13" t="s">
        <v>177</v>
      </c>
      <c r="F146" s="68">
        <f t="shared" si="12"/>
        <v>0</v>
      </c>
      <c r="G146" s="13">
        <f t="shared" si="13"/>
        <v>0</v>
      </c>
      <c r="H146" s="13">
        <v>25</v>
      </c>
      <c r="I146" s="13">
        <f t="shared" si="7"/>
        <v>0</v>
      </c>
      <c r="J146" s="13"/>
      <c r="K146" s="13"/>
      <c r="L146" s="13"/>
      <c r="M146" s="13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3:50" x14ac:dyDescent="0.25">
      <c r="C147">
        <f t="shared" si="9"/>
        <v>0</v>
      </c>
      <c r="D147" s="12" t="s">
        <v>555</v>
      </c>
      <c r="E147" s="13" t="s">
        <v>178</v>
      </c>
      <c r="F147" s="68">
        <f t="shared" si="12"/>
        <v>0</v>
      </c>
      <c r="G147" s="13">
        <f t="shared" si="13"/>
        <v>0</v>
      </c>
      <c r="H147" s="13">
        <v>35</v>
      </c>
      <c r="I147" s="13">
        <f t="shared" si="7"/>
        <v>0</v>
      </c>
      <c r="J147" s="13"/>
      <c r="K147" s="13"/>
      <c r="L147" s="13"/>
      <c r="M147" s="13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3:50" x14ac:dyDescent="0.25">
      <c r="C148">
        <f t="shared" si="9"/>
        <v>0</v>
      </c>
      <c r="D148" s="12" t="s">
        <v>556</v>
      </c>
      <c r="E148" s="13" t="s">
        <v>179</v>
      </c>
      <c r="F148" s="68">
        <f t="shared" si="12"/>
        <v>0</v>
      </c>
      <c r="G148" s="13">
        <f t="shared" si="13"/>
        <v>0</v>
      </c>
      <c r="H148" s="13">
        <v>35</v>
      </c>
      <c r="I148" s="13">
        <f t="shared" si="7"/>
        <v>0</v>
      </c>
      <c r="J148" s="13"/>
      <c r="K148" s="13"/>
      <c r="L148" s="13"/>
      <c r="M148" s="13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3:50" x14ac:dyDescent="0.25">
      <c r="C149">
        <f t="shared" si="9"/>
        <v>0</v>
      </c>
      <c r="D149" s="12" t="s">
        <v>557</v>
      </c>
      <c r="E149" s="13" t="s">
        <v>180</v>
      </c>
      <c r="F149" s="68">
        <f t="shared" si="12"/>
        <v>0</v>
      </c>
      <c r="G149" s="13">
        <f t="shared" si="13"/>
        <v>0</v>
      </c>
      <c r="H149" s="13">
        <v>25</v>
      </c>
      <c r="I149" s="13">
        <f t="shared" si="7"/>
        <v>0</v>
      </c>
      <c r="J149" s="13"/>
      <c r="K149" s="13"/>
      <c r="L149" s="13"/>
      <c r="M149" s="13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3:50" x14ac:dyDescent="0.25">
      <c r="C150">
        <f t="shared" si="9"/>
        <v>0</v>
      </c>
      <c r="D150" s="12" t="s">
        <v>558</v>
      </c>
      <c r="E150" s="13" t="s">
        <v>181</v>
      </c>
      <c r="F150" s="68">
        <f t="shared" si="12"/>
        <v>0</v>
      </c>
      <c r="G150" s="13">
        <f t="shared" si="13"/>
        <v>0</v>
      </c>
      <c r="H150" s="13">
        <v>25</v>
      </c>
      <c r="I150" s="13">
        <f t="shared" si="7"/>
        <v>0</v>
      </c>
      <c r="J150" s="13"/>
      <c r="K150" s="13"/>
      <c r="L150" s="13"/>
      <c r="M150" s="13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3:50" x14ac:dyDescent="0.25">
      <c r="C151">
        <f t="shared" si="9"/>
        <v>0</v>
      </c>
      <c r="D151" s="12" t="s">
        <v>559</v>
      </c>
      <c r="E151" s="13" t="s">
        <v>182</v>
      </c>
      <c r="F151" s="68">
        <f t="shared" si="12"/>
        <v>0</v>
      </c>
      <c r="G151" s="13">
        <f t="shared" si="13"/>
        <v>0</v>
      </c>
      <c r="H151" s="13">
        <v>25</v>
      </c>
      <c r="I151" s="13">
        <f t="shared" si="7"/>
        <v>0</v>
      </c>
      <c r="J151" s="13"/>
      <c r="K151" s="13"/>
      <c r="L151" s="13"/>
      <c r="M151" s="13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</row>
    <row r="152" spans="3:50" x14ac:dyDescent="0.25">
      <c r="C152">
        <f t="shared" si="9"/>
        <v>0</v>
      </c>
      <c r="D152" s="12" t="s">
        <v>560</v>
      </c>
      <c r="E152" s="13" t="s">
        <v>183</v>
      </c>
      <c r="F152" s="68">
        <f t="shared" si="12"/>
        <v>0</v>
      </c>
      <c r="G152" s="13">
        <f t="shared" si="13"/>
        <v>0</v>
      </c>
      <c r="H152" s="13">
        <v>25</v>
      </c>
      <c r="I152" s="13">
        <f t="shared" si="7"/>
        <v>0</v>
      </c>
      <c r="J152" s="13"/>
      <c r="K152" s="13"/>
      <c r="L152" s="13"/>
      <c r="M152" s="13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3:50" x14ac:dyDescent="0.25">
      <c r="C153">
        <f t="shared" si="9"/>
        <v>0</v>
      </c>
      <c r="D153" s="12" t="s">
        <v>561</v>
      </c>
      <c r="E153" s="13" t="s">
        <v>184</v>
      </c>
      <c r="F153" s="68">
        <f t="shared" si="12"/>
        <v>0</v>
      </c>
      <c r="G153" s="13">
        <f t="shared" si="13"/>
        <v>0</v>
      </c>
      <c r="H153" s="13">
        <v>15</v>
      </c>
      <c r="I153" s="13">
        <f t="shared" si="7"/>
        <v>0</v>
      </c>
      <c r="J153" s="13"/>
      <c r="K153" s="13"/>
      <c r="L153" s="13"/>
      <c r="M153" s="13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</row>
    <row r="154" spans="3:50" x14ac:dyDescent="0.25">
      <c r="C154">
        <f t="shared" si="9"/>
        <v>0</v>
      </c>
      <c r="D154" s="12" t="s">
        <v>562</v>
      </c>
      <c r="E154" s="13" t="s">
        <v>185</v>
      </c>
      <c r="F154" s="68">
        <f t="shared" si="12"/>
        <v>0</v>
      </c>
      <c r="G154" s="13">
        <f t="shared" si="13"/>
        <v>0</v>
      </c>
      <c r="H154" s="13">
        <v>35</v>
      </c>
      <c r="I154" s="13">
        <f t="shared" si="7"/>
        <v>0</v>
      </c>
      <c r="J154" s="13"/>
      <c r="K154" s="13"/>
      <c r="L154" s="13"/>
      <c r="M154" s="13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3:50" x14ac:dyDescent="0.25">
      <c r="C155">
        <f t="shared" si="9"/>
        <v>0</v>
      </c>
      <c r="D155" s="12" t="s">
        <v>563</v>
      </c>
      <c r="E155" s="13" t="s">
        <v>186</v>
      </c>
      <c r="F155" s="68">
        <f t="shared" si="12"/>
        <v>0</v>
      </c>
      <c r="G155" s="13">
        <f t="shared" si="13"/>
        <v>0</v>
      </c>
      <c r="H155" s="13">
        <v>25</v>
      </c>
      <c r="I155" s="13">
        <f t="shared" si="7"/>
        <v>0</v>
      </c>
      <c r="J155" s="13"/>
      <c r="K155" s="13"/>
      <c r="L155" s="13"/>
      <c r="M155" s="13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3:50" x14ac:dyDescent="0.25">
      <c r="C156">
        <f t="shared" si="9"/>
        <v>0</v>
      </c>
      <c r="D156" s="12" t="s">
        <v>564</v>
      </c>
      <c r="E156" s="13" t="s">
        <v>187</v>
      </c>
      <c r="F156" s="68">
        <f t="shared" si="12"/>
        <v>0</v>
      </c>
      <c r="G156" s="13">
        <f t="shared" si="13"/>
        <v>0</v>
      </c>
      <c r="H156" s="13">
        <v>15</v>
      </c>
      <c r="I156" s="13">
        <f t="shared" si="7"/>
        <v>0</v>
      </c>
      <c r="J156" s="13"/>
      <c r="K156" s="13"/>
      <c r="L156" s="13"/>
      <c r="M156" s="13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3:50" x14ac:dyDescent="0.25">
      <c r="C157">
        <f t="shared" si="9"/>
        <v>0</v>
      </c>
      <c r="D157" s="12" t="s">
        <v>565</v>
      </c>
      <c r="E157" s="13" t="s">
        <v>188</v>
      </c>
      <c r="F157" s="68">
        <f t="shared" si="12"/>
        <v>0</v>
      </c>
      <c r="G157" s="13">
        <f t="shared" si="13"/>
        <v>0</v>
      </c>
      <c r="H157" s="13">
        <v>15</v>
      </c>
      <c r="I157" s="13">
        <f t="shared" si="7"/>
        <v>0</v>
      </c>
      <c r="J157" s="13"/>
      <c r="K157" s="13"/>
      <c r="L157" s="13"/>
      <c r="M157" s="13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3:50" x14ac:dyDescent="0.25">
      <c r="C158">
        <f t="shared" si="9"/>
        <v>0</v>
      </c>
      <c r="D158" s="12" t="s">
        <v>566</v>
      </c>
      <c r="E158" s="13" t="s">
        <v>189</v>
      </c>
      <c r="F158" s="68">
        <f t="shared" si="12"/>
        <v>0</v>
      </c>
      <c r="G158" s="13">
        <f t="shared" si="13"/>
        <v>0</v>
      </c>
      <c r="H158" s="13">
        <v>15</v>
      </c>
      <c r="I158" s="13">
        <f t="shared" ref="I158:I160" si="14">SUM(O158:AX158)</f>
        <v>0</v>
      </c>
      <c r="J158" s="13"/>
      <c r="K158" s="13"/>
      <c r="L158" s="13"/>
      <c r="M158" s="13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3:50" x14ac:dyDescent="0.25">
      <c r="C159">
        <f t="shared" si="9"/>
        <v>0</v>
      </c>
      <c r="D159" s="12" t="s">
        <v>567</v>
      </c>
      <c r="E159" s="13" t="s">
        <v>190</v>
      </c>
      <c r="F159" s="68">
        <f t="shared" si="12"/>
        <v>0</v>
      </c>
      <c r="G159" s="13">
        <f t="shared" si="13"/>
        <v>0</v>
      </c>
      <c r="H159" s="13">
        <v>15</v>
      </c>
      <c r="I159" s="13">
        <f t="shared" si="14"/>
        <v>0</v>
      </c>
      <c r="J159" s="13"/>
      <c r="K159" s="13"/>
      <c r="L159" s="13"/>
      <c r="M159" s="13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3:50" x14ac:dyDescent="0.25">
      <c r="C160">
        <f t="shared" si="9"/>
        <v>0</v>
      </c>
      <c r="D160" s="12" t="s">
        <v>568</v>
      </c>
      <c r="E160" s="13" t="s">
        <v>191</v>
      </c>
      <c r="F160" s="68">
        <f t="shared" si="12"/>
        <v>0</v>
      </c>
      <c r="G160" s="13">
        <f t="shared" si="13"/>
        <v>0</v>
      </c>
      <c r="H160" s="13">
        <v>15</v>
      </c>
      <c r="I160" s="13">
        <f t="shared" si="14"/>
        <v>0</v>
      </c>
      <c r="J160" s="13"/>
      <c r="K160" s="13"/>
      <c r="L160" s="13"/>
      <c r="M160" s="13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3:50" x14ac:dyDescent="0.25">
      <c r="C161">
        <f t="shared" si="9"/>
        <v>0</v>
      </c>
      <c r="D161" s="14" t="s">
        <v>569</v>
      </c>
      <c r="E161" s="15" t="s">
        <v>192</v>
      </c>
      <c r="F161" s="69"/>
      <c r="G161" s="15">
        <f t="shared" ref="G161:G194" si="15">H161*I161</f>
        <v>0</v>
      </c>
      <c r="H161" s="15"/>
      <c r="I161" s="15"/>
      <c r="J161" s="15"/>
      <c r="K161" s="15"/>
      <c r="L161" s="15"/>
      <c r="M161" s="15"/>
      <c r="N161" s="1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3:50" x14ac:dyDescent="0.25">
      <c r="C162">
        <f t="shared" si="9"/>
        <v>0</v>
      </c>
      <c r="D162" s="14" t="s">
        <v>570</v>
      </c>
      <c r="E162" s="15" t="s">
        <v>193</v>
      </c>
      <c r="F162" s="69"/>
      <c r="G162" s="15">
        <f t="shared" si="15"/>
        <v>0</v>
      </c>
      <c r="H162" s="15"/>
      <c r="I162" s="15"/>
      <c r="J162" s="15"/>
      <c r="K162" s="15"/>
      <c r="L162" s="15"/>
      <c r="M162" s="15"/>
      <c r="N162" s="1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3:50" x14ac:dyDescent="0.25">
      <c r="C163">
        <f t="shared" si="9"/>
        <v>0</v>
      </c>
      <c r="D163" s="14" t="s">
        <v>571</v>
      </c>
      <c r="E163" s="15" t="s">
        <v>194</v>
      </c>
      <c r="F163" s="69"/>
      <c r="G163" s="15">
        <f t="shared" si="15"/>
        <v>0</v>
      </c>
      <c r="H163" s="15"/>
      <c r="I163" s="15"/>
      <c r="J163" s="15"/>
      <c r="K163" s="15"/>
      <c r="L163" s="15"/>
      <c r="M163" s="15"/>
      <c r="N163" s="1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3:50" x14ac:dyDescent="0.25">
      <c r="C164">
        <f t="shared" si="9"/>
        <v>0</v>
      </c>
      <c r="D164" s="14" t="s">
        <v>572</v>
      </c>
      <c r="E164" s="15" t="s">
        <v>195</v>
      </c>
      <c r="F164" s="69"/>
      <c r="G164" s="15">
        <f t="shared" si="15"/>
        <v>0</v>
      </c>
      <c r="H164" s="15"/>
      <c r="I164" s="15"/>
      <c r="J164" s="15"/>
      <c r="K164" s="15"/>
      <c r="L164" s="15"/>
      <c r="M164" s="15"/>
      <c r="N164" s="1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3:50" x14ac:dyDescent="0.25">
      <c r="C165">
        <f t="shared" si="9"/>
        <v>0</v>
      </c>
      <c r="D165" s="14" t="s">
        <v>573</v>
      </c>
      <c r="E165" s="15" t="s">
        <v>196</v>
      </c>
      <c r="F165" s="69"/>
      <c r="G165" s="15">
        <f t="shared" si="15"/>
        <v>0</v>
      </c>
      <c r="H165" s="15"/>
      <c r="I165" s="15"/>
      <c r="J165" s="15"/>
      <c r="K165" s="15"/>
      <c r="L165" s="15"/>
      <c r="M165" s="15"/>
      <c r="N165" s="1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3:50" x14ac:dyDescent="0.25">
      <c r="C166">
        <f t="shared" si="9"/>
        <v>0</v>
      </c>
      <c r="D166" s="14" t="s">
        <v>574</v>
      </c>
      <c r="E166" s="15" t="s">
        <v>197</v>
      </c>
      <c r="F166" s="69"/>
      <c r="G166" s="15">
        <f t="shared" si="15"/>
        <v>0</v>
      </c>
      <c r="H166" s="15"/>
      <c r="I166" s="15"/>
      <c r="J166" s="15"/>
      <c r="K166" s="15"/>
      <c r="L166" s="15"/>
      <c r="M166" s="15"/>
      <c r="N166" s="1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3:50" x14ac:dyDescent="0.25">
      <c r="C167">
        <f t="shared" si="9"/>
        <v>0</v>
      </c>
      <c r="D167" s="14" t="s">
        <v>575</v>
      </c>
      <c r="E167" s="15" t="s">
        <v>198</v>
      </c>
      <c r="F167" s="69"/>
      <c r="G167" s="15">
        <f t="shared" si="15"/>
        <v>0</v>
      </c>
      <c r="H167" s="15"/>
      <c r="I167" s="15"/>
      <c r="J167" s="15"/>
      <c r="K167" s="15"/>
      <c r="L167" s="15"/>
      <c r="M167" s="15"/>
      <c r="N167" s="1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3:50" x14ac:dyDescent="0.25">
      <c r="C168">
        <f t="shared" si="9"/>
        <v>0</v>
      </c>
      <c r="D168" s="14" t="s">
        <v>576</v>
      </c>
      <c r="E168" s="15" t="s">
        <v>199</v>
      </c>
      <c r="F168" s="69"/>
      <c r="G168" s="15">
        <f t="shared" si="15"/>
        <v>0</v>
      </c>
      <c r="H168" s="15"/>
      <c r="I168" s="15"/>
      <c r="J168" s="15"/>
      <c r="K168" s="15"/>
      <c r="L168" s="15"/>
      <c r="M168" s="15"/>
      <c r="N168" s="1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3:50" x14ac:dyDescent="0.25">
      <c r="C169">
        <f t="shared" si="9"/>
        <v>0</v>
      </c>
      <c r="D169" s="14" t="s">
        <v>577</v>
      </c>
      <c r="E169" s="15" t="s">
        <v>200</v>
      </c>
      <c r="F169" s="69"/>
      <c r="G169" s="15">
        <f t="shared" si="15"/>
        <v>0</v>
      </c>
      <c r="H169" s="15"/>
      <c r="I169" s="15"/>
      <c r="J169" s="15"/>
      <c r="K169" s="15"/>
      <c r="L169" s="15"/>
      <c r="M169" s="15"/>
      <c r="N169" s="1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3:50" x14ac:dyDescent="0.25">
      <c r="C170">
        <f t="shared" si="9"/>
        <v>0</v>
      </c>
      <c r="D170" s="4" t="s">
        <v>578</v>
      </c>
      <c r="E170" s="5" t="s">
        <v>201</v>
      </c>
      <c r="F170" s="64"/>
      <c r="G170" s="5">
        <f t="shared" si="15"/>
        <v>0</v>
      </c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3:50" x14ac:dyDescent="0.25">
      <c r="C171">
        <f t="shared" si="9"/>
        <v>0</v>
      </c>
      <c r="D171" s="4" t="s">
        <v>579</v>
      </c>
      <c r="E171" s="5" t="s">
        <v>202</v>
      </c>
      <c r="F171" s="64"/>
      <c r="G171" s="5">
        <f t="shared" si="15"/>
        <v>0</v>
      </c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3:50" x14ac:dyDescent="0.25">
      <c r="C172">
        <f t="shared" si="9"/>
        <v>0</v>
      </c>
      <c r="D172" s="4" t="s">
        <v>580</v>
      </c>
      <c r="E172" s="5" t="s">
        <v>203</v>
      </c>
      <c r="F172" s="64"/>
      <c r="G172" s="5">
        <f t="shared" si="15"/>
        <v>0</v>
      </c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3:50" x14ac:dyDescent="0.25">
      <c r="C173">
        <f t="shared" si="9"/>
        <v>0</v>
      </c>
      <c r="D173" s="4" t="s">
        <v>581</v>
      </c>
      <c r="E173" s="5" t="s">
        <v>204</v>
      </c>
      <c r="F173" s="64"/>
      <c r="G173" s="5">
        <f t="shared" si="15"/>
        <v>0</v>
      </c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3:50" x14ac:dyDescent="0.25">
      <c r="C174">
        <f t="shared" si="9"/>
        <v>0</v>
      </c>
      <c r="D174" s="4" t="s">
        <v>582</v>
      </c>
      <c r="E174" s="5" t="s">
        <v>205</v>
      </c>
      <c r="F174" s="64"/>
      <c r="G174" s="5">
        <f t="shared" si="15"/>
        <v>0</v>
      </c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3:50" x14ac:dyDescent="0.25">
      <c r="C175">
        <f t="shared" si="9"/>
        <v>0</v>
      </c>
      <c r="D175" s="4" t="s">
        <v>583</v>
      </c>
      <c r="E175" s="5" t="s">
        <v>206</v>
      </c>
      <c r="F175" s="64"/>
      <c r="G175" s="5">
        <f t="shared" si="15"/>
        <v>0</v>
      </c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3:50" x14ac:dyDescent="0.25">
      <c r="C176">
        <f t="shared" si="9"/>
        <v>0</v>
      </c>
      <c r="D176" s="4" t="s">
        <v>584</v>
      </c>
      <c r="E176" s="5" t="s">
        <v>207</v>
      </c>
      <c r="F176" s="64"/>
      <c r="G176" s="5">
        <f t="shared" si="15"/>
        <v>0</v>
      </c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3:50" x14ac:dyDescent="0.25">
      <c r="C177">
        <f t="shared" si="9"/>
        <v>0</v>
      </c>
      <c r="D177" s="4" t="s">
        <v>585</v>
      </c>
      <c r="E177" s="5" t="s">
        <v>208</v>
      </c>
      <c r="F177" s="64"/>
      <c r="G177" s="5">
        <f t="shared" si="15"/>
        <v>0</v>
      </c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3:50" x14ac:dyDescent="0.25">
      <c r="C178">
        <f t="shared" si="9"/>
        <v>0</v>
      </c>
      <c r="D178" s="4" t="s">
        <v>586</v>
      </c>
      <c r="E178" s="5" t="s">
        <v>209</v>
      </c>
      <c r="F178" s="64"/>
      <c r="G178" s="5">
        <f t="shared" si="15"/>
        <v>0</v>
      </c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3:50" x14ac:dyDescent="0.25">
      <c r="C179">
        <f t="shared" si="9"/>
        <v>0</v>
      </c>
      <c r="D179" s="12" t="s">
        <v>587</v>
      </c>
      <c r="E179" s="13" t="s">
        <v>210</v>
      </c>
      <c r="F179" s="68"/>
      <c r="G179" s="13">
        <f t="shared" si="15"/>
        <v>0</v>
      </c>
      <c r="H179" s="13"/>
      <c r="I179" s="13"/>
      <c r="J179" s="13"/>
      <c r="K179" s="13"/>
      <c r="L179" s="13"/>
      <c r="M179" s="13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3:50" x14ac:dyDescent="0.25">
      <c r="C180">
        <f t="shared" si="9"/>
        <v>0</v>
      </c>
      <c r="D180" s="12" t="s">
        <v>588</v>
      </c>
      <c r="E180" s="13" t="s">
        <v>211</v>
      </c>
      <c r="F180" s="68"/>
      <c r="G180" s="13">
        <f t="shared" si="15"/>
        <v>0</v>
      </c>
      <c r="H180" s="13"/>
      <c r="I180" s="13"/>
      <c r="J180" s="13"/>
      <c r="K180" s="13"/>
      <c r="L180" s="13"/>
      <c r="M180" s="13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3:50" x14ac:dyDescent="0.25">
      <c r="C181">
        <f t="shared" si="9"/>
        <v>0</v>
      </c>
      <c r="D181" s="10" t="s">
        <v>589</v>
      </c>
      <c r="E181" s="11" t="s">
        <v>212</v>
      </c>
      <c r="F181" s="67"/>
      <c r="G181" s="11">
        <f t="shared" si="15"/>
        <v>0</v>
      </c>
      <c r="H181" s="11"/>
      <c r="I181" s="11"/>
      <c r="J181" s="11"/>
      <c r="K181" s="11"/>
      <c r="L181" s="11"/>
      <c r="M181" s="11"/>
      <c r="N181" s="1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</row>
    <row r="182" spans="3:50" x14ac:dyDescent="0.25">
      <c r="C182">
        <f t="shared" si="9"/>
        <v>0</v>
      </c>
      <c r="D182" s="10" t="s">
        <v>590</v>
      </c>
      <c r="E182" s="11" t="s">
        <v>213</v>
      </c>
      <c r="F182" s="67"/>
      <c r="G182" s="11">
        <f t="shared" si="15"/>
        <v>0</v>
      </c>
      <c r="H182" s="11"/>
      <c r="I182" s="11"/>
      <c r="J182" s="11"/>
      <c r="K182" s="11"/>
      <c r="L182" s="11"/>
      <c r="M182" s="11"/>
      <c r="N182" s="1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</row>
    <row r="183" spans="3:50" x14ac:dyDescent="0.25">
      <c r="C183">
        <f t="shared" si="9"/>
        <v>0</v>
      </c>
      <c r="D183" s="6" t="s">
        <v>618</v>
      </c>
      <c r="E183" s="7" t="s">
        <v>214</v>
      </c>
      <c r="F183" s="65"/>
      <c r="G183" s="7">
        <f t="shared" si="15"/>
        <v>0</v>
      </c>
      <c r="H183" s="7"/>
      <c r="I183" s="7"/>
      <c r="J183" s="7"/>
      <c r="K183" s="7"/>
      <c r="L183" s="7"/>
      <c r="M183" s="7"/>
      <c r="N183" s="7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3:50" x14ac:dyDescent="0.25">
      <c r="C184">
        <f t="shared" si="9"/>
        <v>0</v>
      </c>
      <c r="D184" s="6" t="s">
        <v>592</v>
      </c>
      <c r="E184" s="7" t="s">
        <v>215</v>
      </c>
      <c r="F184" s="65"/>
      <c r="G184" s="7">
        <f t="shared" si="15"/>
        <v>0</v>
      </c>
      <c r="H184" s="7"/>
      <c r="I184" s="7"/>
      <c r="J184" s="7"/>
      <c r="K184" s="7"/>
      <c r="L184" s="7"/>
      <c r="M184" s="7"/>
      <c r="N184" s="7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3:50" x14ac:dyDescent="0.25">
      <c r="C185">
        <f t="shared" si="9"/>
        <v>0</v>
      </c>
      <c r="D185" s="6" t="s">
        <v>593</v>
      </c>
      <c r="E185" s="7" t="s">
        <v>216</v>
      </c>
      <c r="F185" s="65"/>
      <c r="G185" s="7">
        <f t="shared" si="15"/>
        <v>0</v>
      </c>
      <c r="H185" s="7"/>
      <c r="I185" s="7"/>
      <c r="J185" s="7"/>
      <c r="K185" s="7"/>
      <c r="L185" s="7"/>
      <c r="M185" s="7"/>
      <c r="N185" s="7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3:50" x14ac:dyDescent="0.25">
      <c r="C186">
        <f t="shared" si="9"/>
        <v>0</v>
      </c>
      <c r="D186" s="16" t="s">
        <v>594</v>
      </c>
      <c r="E186" s="17" t="s">
        <v>217</v>
      </c>
      <c r="F186" s="70">
        <f t="shared" ref="F186:F194" si="16">G186*$D$1</f>
        <v>0</v>
      </c>
      <c r="G186" s="17">
        <f t="shared" si="15"/>
        <v>0</v>
      </c>
      <c r="H186" s="17">
        <v>50</v>
      </c>
      <c r="I186" s="17">
        <f>SUM(O186:AX186)</f>
        <v>0</v>
      </c>
      <c r="J186" s="17"/>
      <c r="K186" s="17"/>
      <c r="L186" s="17"/>
      <c r="M186" s="17"/>
      <c r="N186" s="17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3:50" x14ac:dyDescent="0.25">
      <c r="C187">
        <f t="shared" si="9"/>
        <v>0</v>
      </c>
      <c r="D187" s="16" t="s">
        <v>595</v>
      </c>
      <c r="E187" s="17" t="s">
        <v>218</v>
      </c>
      <c r="F187" s="70">
        <f t="shared" si="16"/>
        <v>0</v>
      </c>
      <c r="G187" s="17">
        <f t="shared" si="15"/>
        <v>0</v>
      </c>
      <c r="H187" s="17">
        <v>25</v>
      </c>
      <c r="I187" s="17">
        <f t="shared" ref="I187:I193" si="17">SUM(O187:AX187)</f>
        <v>0</v>
      </c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</row>
    <row r="188" spans="3:50" x14ac:dyDescent="0.25">
      <c r="C188">
        <f t="shared" si="9"/>
        <v>0</v>
      </c>
      <c r="D188" s="16" t="s">
        <v>596</v>
      </c>
      <c r="E188" s="17" t="s">
        <v>219</v>
      </c>
      <c r="F188" s="70">
        <f t="shared" si="16"/>
        <v>0</v>
      </c>
      <c r="G188" s="17">
        <f t="shared" si="15"/>
        <v>0</v>
      </c>
      <c r="H188" s="17">
        <v>25</v>
      </c>
      <c r="I188" s="17">
        <f t="shared" si="17"/>
        <v>0</v>
      </c>
      <c r="J188" s="17"/>
      <c r="K188" s="17"/>
      <c r="L188" s="17"/>
      <c r="M188" s="17"/>
      <c r="N188" s="17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</row>
    <row r="189" spans="3:50" x14ac:dyDescent="0.25">
      <c r="C189">
        <f t="shared" si="9"/>
        <v>0</v>
      </c>
      <c r="D189" s="16" t="s">
        <v>597</v>
      </c>
      <c r="E189" s="17" t="s">
        <v>220</v>
      </c>
      <c r="F189" s="70">
        <f t="shared" si="16"/>
        <v>0</v>
      </c>
      <c r="G189" s="17">
        <f t="shared" si="15"/>
        <v>0</v>
      </c>
      <c r="H189" s="17">
        <v>35</v>
      </c>
      <c r="I189" s="17">
        <f t="shared" si="17"/>
        <v>0</v>
      </c>
      <c r="J189" s="17"/>
      <c r="K189" s="17"/>
      <c r="L189" s="17"/>
      <c r="M189" s="17"/>
      <c r="N189" s="17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</row>
    <row r="190" spans="3:50" x14ac:dyDescent="0.25">
      <c r="C190">
        <f t="shared" si="9"/>
        <v>0</v>
      </c>
      <c r="D190" s="16" t="s">
        <v>598</v>
      </c>
      <c r="E190" s="17" t="s">
        <v>221</v>
      </c>
      <c r="F190" s="70">
        <f t="shared" si="16"/>
        <v>0</v>
      </c>
      <c r="G190" s="17">
        <f t="shared" si="15"/>
        <v>0</v>
      </c>
      <c r="H190" s="17">
        <v>15</v>
      </c>
      <c r="I190" s="17">
        <f t="shared" si="17"/>
        <v>0</v>
      </c>
      <c r="J190" s="17"/>
      <c r="K190" s="17"/>
      <c r="L190" s="17"/>
      <c r="M190" s="17"/>
      <c r="N190" s="17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</row>
    <row r="191" spans="3:50" x14ac:dyDescent="0.25">
      <c r="C191">
        <f t="shared" si="9"/>
        <v>0</v>
      </c>
      <c r="D191" s="16" t="s">
        <v>599</v>
      </c>
      <c r="E191" s="17" t="s">
        <v>222</v>
      </c>
      <c r="F191" s="70">
        <f t="shared" si="16"/>
        <v>0</v>
      </c>
      <c r="G191" s="17">
        <f t="shared" si="15"/>
        <v>0</v>
      </c>
      <c r="H191" s="17">
        <v>35</v>
      </c>
      <c r="I191" s="17">
        <f t="shared" si="17"/>
        <v>0</v>
      </c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</row>
    <row r="192" spans="3:50" x14ac:dyDescent="0.25">
      <c r="C192">
        <f t="shared" si="9"/>
        <v>0</v>
      </c>
      <c r="D192" s="16" t="s">
        <v>600</v>
      </c>
      <c r="E192" s="17" t="s">
        <v>223</v>
      </c>
      <c r="F192" s="70">
        <f t="shared" si="16"/>
        <v>0</v>
      </c>
      <c r="G192" s="17">
        <f t="shared" si="15"/>
        <v>0</v>
      </c>
      <c r="H192" s="17">
        <v>50</v>
      </c>
      <c r="I192" s="17">
        <f t="shared" si="17"/>
        <v>0</v>
      </c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3:50" x14ac:dyDescent="0.25">
      <c r="C193">
        <f t="shared" si="9"/>
        <v>0</v>
      </c>
      <c r="D193" s="16" t="s">
        <v>601</v>
      </c>
      <c r="E193" s="17" t="s">
        <v>224</v>
      </c>
      <c r="F193" s="70">
        <f t="shared" si="16"/>
        <v>0</v>
      </c>
      <c r="G193" s="17">
        <f t="shared" si="15"/>
        <v>0</v>
      </c>
      <c r="H193" s="17">
        <v>25</v>
      </c>
      <c r="I193" s="17">
        <f t="shared" si="17"/>
        <v>0</v>
      </c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3:50" x14ac:dyDescent="0.25">
      <c r="C194">
        <f t="shared" si="9"/>
        <v>0</v>
      </c>
      <c r="D194" s="16" t="s">
        <v>619</v>
      </c>
      <c r="E194" s="17" t="s">
        <v>225</v>
      </c>
      <c r="F194" s="70">
        <f t="shared" si="16"/>
        <v>0</v>
      </c>
      <c r="G194" s="17">
        <f t="shared" si="15"/>
        <v>0</v>
      </c>
      <c r="H194" s="17">
        <v>25</v>
      </c>
      <c r="I194" s="17">
        <f>SUM(O194:AX194)</f>
        <v>0</v>
      </c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</row>
    <row r="195" spans="3:50" x14ac:dyDescent="0.25">
      <c r="F195" s="63">
        <f>SUM(F4:F194)</f>
        <v>409045.17999999993</v>
      </c>
    </row>
    <row r="197" spans="3:50" x14ac:dyDescent="0.25">
      <c r="U197">
        <f>1512-1428</f>
        <v>84</v>
      </c>
    </row>
  </sheetData>
  <mergeCells count="1">
    <mergeCell ref="J2:N2"/>
  </mergeCells>
  <pageMargins left="0.7" right="0" top="0.75" bottom="0.75" header="0.3" footer="0.3"/>
  <pageSetup paperSize="8" scale="3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7"/>
  <sheetViews>
    <sheetView view="pageBreakPreview" topLeftCell="D1" zoomScale="60" zoomScaleNormal="55" workbookViewId="0">
      <selection activeCell="D1" sqref="D1:D1048576"/>
    </sheetView>
  </sheetViews>
  <sheetFormatPr defaultRowHeight="15" x14ac:dyDescent="0.25"/>
  <cols>
    <col min="1" max="3" width="14" hidden="1" customWidth="1"/>
    <col min="4" max="4" width="15.7109375" customWidth="1"/>
    <col min="5" max="5" width="8.7109375" style="1"/>
    <col min="6" max="6" width="12.7109375" style="63" customWidth="1"/>
    <col min="7" max="9" width="8.7109375" style="1"/>
    <col min="10" max="14" width="0" style="1" hidden="1" customWidth="1"/>
  </cols>
  <sheetData>
    <row r="1" spans="4:50" x14ac:dyDescent="0.25">
      <c r="D1">
        <v>4.9341999999999997</v>
      </c>
      <c r="R1" s="61"/>
      <c r="S1" s="61"/>
      <c r="T1" s="61"/>
      <c r="U1" s="61"/>
      <c r="V1" s="61"/>
      <c r="W1" s="61"/>
      <c r="X1" s="61"/>
      <c r="Y1" s="61"/>
      <c r="Z1" s="61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4:50" s="1" customFormat="1" x14ac:dyDescent="0.25">
      <c r="F2" s="63" t="s">
        <v>273</v>
      </c>
      <c r="G2" s="1" t="s">
        <v>269</v>
      </c>
      <c r="H2" s="1" t="s">
        <v>271</v>
      </c>
      <c r="I2" s="1" t="s">
        <v>269</v>
      </c>
      <c r="J2" s="181" t="s">
        <v>263</v>
      </c>
      <c r="K2" s="181"/>
      <c r="L2" s="181"/>
      <c r="M2" s="181"/>
      <c r="N2" s="181"/>
      <c r="O2" s="2">
        <v>44927</v>
      </c>
      <c r="P2" s="2">
        <v>44958</v>
      </c>
      <c r="Q2" s="2">
        <v>44986</v>
      </c>
      <c r="R2" s="2">
        <v>45017</v>
      </c>
      <c r="S2" s="2">
        <v>45047</v>
      </c>
      <c r="T2" s="2">
        <v>45078</v>
      </c>
      <c r="U2" s="2">
        <v>45108</v>
      </c>
      <c r="V2" s="2">
        <v>45139</v>
      </c>
      <c r="W2" s="2">
        <v>45170</v>
      </c>
      <c r="X2" s="2">
        <v>45200</v>
      </c>
      <c r="Y2" s="2">
        <v>45231</v>
      </c>
      <c r="Z2" s="2">
        <v>45261</v>
      </c>
      <c r="AA2" s="2">
        <v>45292</v>
      </c>
      <c r="AB2" s="2">
        <v>45323</v>
      </c>
      <c r="AC2" s="2">
        <v>45352</v>
      </c>
      <c r="AD2" s="2">
        <v>45383</v>
      </c>
      <c r="AE2" s="2">
        <v>45413</v>
      </c>
      <c r="AF2" s="2">
        <v>45444</v>
      </c>
      <c r="AG2" s="2">
        <v>45474</v>
      </c>
      <c r="AH2" s="2">
        <v>45505</v>
      </c>
      <c r="AI2" s="2">
        <v>45536</v>
      </c>
      <c r="AJ2" s="2">
        <v>45566</v>
      </c>
      <c r="AK2" s="2">
        <v>45597</v>
      </c>
      <c r="AL2" s="2">
        <v>45627</v>
      </c>
      <c r="AM2" s="2">
        <v>45658</v>
      </c>
      <c r="AN2" s="2">
        <v>45689</v>
      </c>
      <c r="AO2" s="2">
        <v>45717</v>
      </c>
      <c r="AP2" s="2">
        <v>45748</v>
      </c>
      <c r="AQ2" s="2">
        <v>45778</v>
      </c>
      <c r="AR2" s="2">
        <v>45809</v>
      </c>
      <c r="AS2" s="2">
        <v>45839</v>
      </c>
      <c r="AT2" s="2">
        <v>45870</v>
      </c>
      <c r="AU2" s="2">
        <v>45901</v>
      </c>
      <c r="AV2" s="2">
        <v>45931</v>
      </c>
      <c r="AW2" s="2">
        <v>45962</v>
      </c>
      <c r="AX2" s="2">
        <v>45992</v>
      </c>
    </row>
    <row r="3" spans="4:50" s="1" customFormat="1" x14ac:dyDescent="0.25">
      <c r="F3" s="63" t="s">
        <v>274</v>
      </c>
      <c r="G3" s="1" t="s">
        <v>275</v>
      </c>
      <c r="H3" s="1" t="s">
        <v>272</v>
      </c>
      <c r="I3" s="1" t="s">
        <v>270</v>
      </c>
      <c r="J3" s="60" t="s">
        <v>264</v>
      </c>
      <c r="K3" s="60" t="s">
        <v>265</v>
      </c>
      <c r="L3" s="60" t="s">
        <v>266</v>
      </c>
      <c r="M3" s="60" t="s">
        <v>267</v>
      </c>
      <c r="N3" s="60" t="s">
        <v>268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22</v>
      </c>
      <c r="AL3" s="3" t="s">
        <v>23</v>
      </c>
      <c r="AM3" s="3" t="s">
        <v>24</v>
      </c>
      <c r="AN3" s="3" t="s">
        <v>25</v>
      </c>
      <c r="AO3" s="3" t="s">
        <v>26</v>
      </c>
      <c r="AP3" s="3" t="s">
        <v>27</v>
      </c>
      <c r="AQ3" s="3" t="s">
        <v>28</v>
      </c>
      <c r="AR3" s="3" t="s">
        <v>29</v>
      </c>
      <c r="AS3" s="3" t="s">
        <v>30</v>
      </c>
      <c r="AT3" s="3" t="s">
        <v>31</v>
      </c>
      <c r="AU3" s="3" t="s">
        <v>32</v>
      </c>
      <c r="AV3" s="3" t="s">
        <v>33</v>
      </c>
      <c r="AW3" s="3" t="s">
        <v>34</v>
      </c>
      <c r="AX3" s="3" t="s">
        <v>35</v>
      </c>
    </row>
    <row r="4" spans="4:50" x14ac:dyDescent="0.25">
      <c r="D4" s="4" t="s">
        <v>412</v>
      </c>
      <c r="E4" s="5" t="s">
        <v>36</v>
      </c>
      <c r="F4" s="64"/>
      <c r="G4" s="5"/>
      <c r="H4" s="5"/>
      <c r="I4" s="5"/>
      <c r="J4" s="5"/>
      <c r="K4" s="5"/>
      <c r="L4" s="5"/>
      <c r="M4" s="5"/>
      <c r="N4" s="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4:50" x14ac:dyDescent="0.25">
      <c r="D5" s="4" t="s">
        <v>413</v>
      </c>
      <c r="E5" s="5" t="s">
        <v>37</v>
      </c>
      <c r="F5" s="64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4:50" x14ac:dyDescent="0.25">
      <c r="D6" s="4" t="s">
        <v>414</v>
      </c>
      <c r="E6" s="5" t="s">
        <v>38</v>
      </c>
      <c r="F6" s="64"/>
      <c r="G6" s="5"/>
      <c r="H6" s="5"/>
      <c r="I6" s="5"/>
      <c r="J6" s="5"/>
      <c r="K6" s="5"/>
      <c r="L6" s="5"/>
      <c r="M6" s="5"/>
      <c r="N6" s="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4:50" x14ac:dyDescent="0.25">
      <c r="D7" s="4" t="s">
        <v>415</v>
      </c>
      <c r="E7" s="5" t="s">
        <v>39</v>
      </c>
      <c r="F7" s="64"/>
      <c r="G7" s="5"/>
      <c r="H7" s="5"/>
      <c r="I7" s="5"/>
      <c r="J7" s="5"/>
      <c r="K7" s="5"/>
      <c r="L7" s="5"/>
      <c r="M7" s="5"/>
      <c r="N7" s="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4:50" x14ac:dyDescent="0.25">
      <c r="D8" s="4" t="s">
        <v>416</v>
      </c>
      <c r="E8" s="5" t="s">
        <v>40</v>
      </c>
      <c r="F8" s="64"/>
      <c r="G8" s="5"/>
      <c r="H8" s="5"/>
      <c r="I8" s="5"/>
      <c r="J8" s="5"/>
      <c r="K8" s="5"/>
      <c r="L8" s="5"/>
      <c r="M8" s="5"/>
      <c r="N8" s="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4:50" x14ac:dyDescent="0.25">
      <c r="D9" s="4" t="s">
        <v>417</v>
      </c>
      <c r="E9" s="5" t="s">
        <v>41</v>
      </c>
      <c r="F9" s="64"/>
      <c r="G9" s="5"/>
      <c r="H9" s="5"/>
      <c r="I9" s="5"/>
      <c r="J9" s="5"/>
      <c r="K9" s="5"/>
      <c r="L9" s="5"/>
      <c r="M9" s="5"/>
      <c r="N9" s="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4:50" x14ac:dyDescent="0.25">
      <c r="D10" s="4" t="s">
        <v>418</v>
      </c>
      <c r="E10" s="5" t="s">
        <v>42</v>
      </c>
      <c r="F10" s="64"/>
      <c r="G10" s="5"/>
      <c r="H10" s="5"/>
      <c r="I10" s="5"/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4:50" x14ac:dyDescent="0.25">
      <c r="D11" s="4" t="s">
        <v>419</v>
      </c>
      <c r="E11" s="5" t="s">
        <v>43</v>
      </c>
      <c r="F11" s="64"/>
      <c r="G11" s="5"/>
      <c r="H11" s="5"/>
      <c r="I11" s="5"/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4:50" x14ac:dyDescent="0.25">
      <c r="D12" s="4" t="s">
        <v>420</v>
      </c>
      <c r="E12" s="5" t="s">
        <v>44</v>
      </c>
      <c r="F12" s="64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4:50" x14ac:dyDescent="0.25">
      <c r="D13" s="4" t="s">
        <v>421</v>
      </c>
      <c r="E13" s="5" t="s">
        <v>45</v>
      </c>
      <c r="F13" s="64"/>
      <c r="G13" s="5"/>
      <c r="H13" s="5"/>
      <c r="I13" s="5"/>
      <c r="J13" s="5"/>
      <c r="K13" s="5"/>
      <c r="L13" s="5"/>
      <c r="M13" s="5"/>
      <c r="N13" s="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4:50" x14ac:dyDescent="0.25">
      <c r="D14" s="4" t="s">
        <v>422</v>
      </c>
      <c r="E14" s="5" t="s">
        <v>46</v>
      </c>
      <c r="F14" s="64"/>
      <c r="G14" s="5"/>
      <c r="H14" s="5"/>
      <c r="I14" s="5"/>
      <c r="J14" s="5"/>
      <c r="K14" s="5"/>
      <c r="L14" s="5"/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4:50" x14ac:dyDescent="0.25">
      <c r="D15" s="4" t="s">
        <v>423</v>
      </c>
      <c r="E15" s="5" t="s">
        <v>47</v>
      </c>
      <c r="F15" s="64"/>
      <c r="G15" s="5"/>
      <c r="H15" s="5"/>
      <c r="I15" s="5"/>
      <c r="J15" s="5"/>
      <c r="K15" s="5"/>
      <c r="L15" s="5"/>
      <c r="M15" s="5"/>
      <c r="N15" s="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4:50" x14ac:dyDescent="0.25">
      <c r="D16" s="4" t="s">
        <v>424</v>
      </c>
      <c r="E16" s="5" t="s">
        <v>48</v>
      </c>
      <c r="F16" s="64"/>
      <c r="G16" s="5"/>
      <c r="H16" s="5"/>
      <c r="I16" s="5"/>
      <c r="J16" s="5"/>
      <c r="K16" s="5"/>
      <c r="L16" s="5"/>
      <c r="M16" s="5"/>
      <c r="N16" s="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4:50" x14ac:dyDescent="0.25">
      <c r="D17" s="4" t="s">
        <v>425</v>
      </c>
      <c r="E17" s="5" t="s">
        <v>49</v>
      </c>
      <c r="F17" s="64"/>
      <c r="G17" s="5"/>
      <c r="H17" s="5"/>
      <c r="I17" s="5"/>
      <c r="J17" s="5"/>
      <c r="K17" s="5"/>
      <c r="L17" s="5"/>
      <c r="M17" s="5"/>
      <c r="N17" s="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4:50" x14ac:dyDescent="0.25">
      <c r="D18" s="4" t="s">
        <v>426</v>
      </c>
      <c r="E18" s="5" t="s">
        <v>50</v>
      </c>
      <c r="F18" s="64"/>
      <c r="G18" s="5"/>
      <c r="H18" s="5"/>
      <c r="I18" s="5"/>
      <c r="J18" s="5"/>
      <c r="K18" s="5"/>
      <c r="L18" s="5"/>
      <c r="M18" s="5"/>
      <c r="N18" s="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4:50" x14ac:dyDescent="0.25">
      <c r="D19" s="4" t="s">
        <v>427</v>
      </c>
      <c r="E19" s="5" t="s">
        <v>51</v>
      </c>
      <c r="F19" s="64"/>
      <c r="G19" s="5"/>
      <c r="H19" s="5"/>
      <c r="I19" s="5"/>
      <c r="J19" s="5"/>
      <c r="K19" s="5"/>
      <c r="L19" s="5"/>
      <c r="M19" s="5"/>
      <c r="N19" s="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4:50" x14ac:dyDescent="0.25">
      <c r="D20" s="4" t="s">
        <v>428</v>
      </c>
      <c r="E20" s="5" t="s">
        <v>52</v>
      </c>
      <c r="F20" s="64"/>
      <c r="G20" s="5"/>
      <c r="H20" s="5"/>
      <c r="I20" s="5"/>
      <c r="J20" s="5"/>
      <c r="K20" s="5"/>
      <c r="L20" s="5"/>
      <c r="M20" s="5"/>
      <c r="N20" s="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4:50" x14ac:dyDescent="0.25">
      <c r="D21" s="4" t="s">
        <v>429</v>
      </c>
      <c r="E21" s="5" t="s">
        <v>53</v>
      </c>
      <c r="F21" s="64"/>
      <c r="G21" s="5"/>
      <c r="H21" s="5"/>
      <c r="I21" s="5"/>
      <c r="J21" s="5"/>
      <c r="K21" s="5"/>
      <c r="L21" s="5"/>
      <c r="M21" s="5"/>
      <c r="N21" s="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4:50" x14ac:dyDescent="0.25">
      <c r="D22" s="4" t="s">
        <v>430</v>
      </c>
      <c r="E22" s="5" t="s">
        <v>54</v>
      </c>
      <c r="F22" s="64"/>
      <c r="G22" s="5"/>
      <c r="H22" s="5"/>
      <c r="I22" s="5"/>
      <c r="J22" s="5"/>
      <c r="K22" s="5"/>
      <c r="L22" s="5"/>
      <c r="M22" s="5"/>
      <c r="N22" s="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4:50" x14ac:dyDescent="0.25">
      <c r="D23" s="4" t="s">
        <v>431</v>
      </c>
      <c r="E23" s="5" t="s">
        <v>55</v>
      </c>
      <c r="F23" s="64"/>
      <c r="G23" s="5"/>
      <c r="H23" s="5"/>
      <c r="I23" s="5"/>
      <c r="J23" s="5"/>
      <c r="K23" s="5"/>
      <c r="L23" s="5"/>
      <c r="M23" s="5"/>
      <c r="N23" s="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4:50" x14ac:dyDescent="0.25">
      <c r="D24" s="4" t="s">
        <v>432</v>
      </c>
      <c r="E24" s="5" t="s">
        <v>56</v>
      </c>
      <c r="F24" s="64"/>
      <c r="G24" s="5"/>
      <c r="H24" s="5"/>
      <c r="I24" s="5"/>
      <c r="J24" s="5"/>
      <c r="K24" s="5"/>
      <c r="L24" s="5"/>
      <c r="M24" s="5"/>
      <c r="N24" s="5"/>
      <c r="O24" s="4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4:50" x14ac:dyDescent="0.25">
      <c r="D25" s="4" t="s">
        <v>433</v>
      </c>
      <c r="E25" s="5" t="s">
        <v>57</v>
      </c>
      <c r="F25" s="64"/>
      <c r="G25" s="5"/>
      <c r="H25" s="5"/>
      <c r="I25" s="5"/>
      <c r="J25" s="5"/>
      <c r="K25" s="5"/>
      <c r="L25" s="5"/>
      <c r="M25" s="5"/>
      <c r="N25" s="5"/>
      <c r="O25" s="4"/>
      <c r="P25" s="5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4:50" x14ac:dyDescent="0.25">
      <c r="D26" s="6" t="s">
        <v>434</v>
      </c>
      <c r="E26" s="7" t="s">
        <v>58</v>
      </c>
      <c r="F26" s="65">
        <f>G26*$D$1</f>
        <v>0</v>
      </c>
      <c r="G26" s="7">
        <f>H26*I26</f>
        <v>0</v>
      </c>
      <c r="H26" s="7">
        <v>50</v>
      </c>
      <c r="I26" s="7">
        <f>SUM(O26:AX26)</f>
        <v>0</v>
      </c>
      <c r="J26" s="7"/>
      <c r="K26" s="7"/>
      <c r="L26" s="7"/>
      <c r="M26" s="7"/>
      <c r="N26" s="7"/>
      <c r="O26" s="6"/>
      <c r="P26" s="7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</row>
    <row r="27" spans="4:50" x14ac:dyDescent="0.25">
      <c r="D27" s="6" t="s">
        <v>435</v>
      </c>
      <c r="E27" s="7" t="s">
        <v>59</v>
      </c>
      <c r="F27" s="65">
        <f t="shared" ref="F27:F44" si="0">G27*$D$1</f>
        <v>0</v>
      </c>
      <c r="G27" s="7">
        <f t="shared" ref="G27:G90" si="1">H27*I27</f>
        <v>0</v>
      </c>
      <c r="H27" s="7">
        <v>50</v>
      </c>
      <c r="I27" s="7">
        <f t="shared" ref="I27:I90" si="2">SUM(O27:AX27)</f>
        <v>0</v>
      </c>
      <c r="J27" s="7"/>
      <c r="K27" s="7"/>
      <c r="L27" s="7"/>
      <c r="M27" s="7"/>
      <c r="N27" s="7"/>
      <c r="O27" s="6"/>
      <c r="P27" s="7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4:50" x14ac:dyDescent="0.25">
      <c r="D28" s="6" t="s">
        <v>436</v>
      </c>
      <c r="E28" s="7" t="s">
        <v>60</v>
      </c>
      <c r="F28" s="65">
        <f t="shared" si="0"/>
        <v>0</v>
      </c>
      <c r="G28" s="7">
        <f t="shared" si="1"/>
        <v>0</v>
      </c>
      <c r="H28" s="7">
        <v>25</v>
      </c>
      <c r="I28" s="7">
        <f t="shared" si="2"/>
        <v>0</v>
      </c>
      <c r="J28" s="7"/>
      <c r="K28" s="7"/>
      <c r="L28" s="7"/>
      <c r="M28" s="7"/>
      <c r="N28" s="7"/>
      <c r="O28" s="6"/>
      <c r="P28" s="7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4:50" x14ac:dyDescent="0.25">
      <c r="D29" s="6" t="s">
        <v>437</v>
      </c>
      <c r="E29" s="7" t="s">
        <v>61</v>
      </c>
      <c r="F29" s="65">
        <f t="shared" si="0"/>
        <v>0</v>
      </c>
      <c r="G29" s="7">
        <f t="shared" si="1"/>
        <v>0</v>
      </c>
      <c r="H29" s="7">
        <v>25</v>
      </c>
      <c r="I29" s="7">
        <f t="shared" si="2"/>
        <v>0</v>
      </c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4:50" x14ac:dyDescent="0.25">
      <c r="D30" s="6" t="s">
        <v>438</v>
      </c>
      <c r="E30" s="7" t="s">
        <v>62</v>
      </c>
      <c r="F30" s="65">
        <f t="shared" si="0"/>
        <v>0</v>
      </c>
      <c r="G30" s="7">
        <f t="shared" si="1"/>
        <v>0</v>
      </c>
      <c r="H30" s="7">
        <v>35</v>
      </c>
      <c r="I30" s="7">
        <f t="shared" si="2"/>
        <v>0</v>
      </c>
      <c r="J30" s="7"/>
      <c r="K30" s="7"/>
      <c r="L30" s="7"/>
      <c r="M30" s="7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4:50" x14ac:dyDescent="0.25">
      <c r="D31" s="6" t="s">
        <v>439</v>
      </c>
      <c r="E31" s="7" t="s">
        <v>63</v>
      </c>
      <c r="F31" s="65">
        <f t="shared" si="0"/>
        <v>0</v>
      </c>
      <c r="G31" s="7">
        <f t="shared" si="1"/>
        <v>0</v>
      </c>
      <c r="H31" s="7">
        <v>50</v>
      </c>
      <c r="I31" s="7">
        <f t="shared" si="2"/>
        <v>0</v>
      </c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4:50" x14ac:dyDescent="0.25">
      <c r="D32" s="6" t="s">
        <v>440</v>
      </c>
      <c r="E32" s="7" t="s">
        <v>64</v>
      </c>
      <c r="F32" s="65">
        <f t="shared" si="0"/>
        <v>0</v>
      </c>
      <c r="G32" s="7">
        <f t="shared" si="1"/>
        <v>0</v>
      </c>
      <c r="H32" s="7">
        <v>35</v>
      </c>
      <c r="I32" s="7">
        <f t="shared" si="2"/>
        <v>0</v>
      </c>
      <c r="J32" s="7"/>
      <c r="K32" s="7"/>
      <c r="L32" s="7"/>
      <c r="M32" s="7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4:50" x14ac:dyDescent="0.25">
      <c r="D33" s="6" t="s">
        <v>441</v>
      </c>
      <c r="E33" s="7" t="s">
        <v>65</v>
      </c>
      <c r="F33" s="65">
        <f t="shared" si="0"/>
        <v>0</v>
      </c>
      <c r="G33" s="7">
        <f t="shared" si="1"/>
        <v>0</v>
      </c>
      <c r="H33" s="7">
        <v>50</v>
      </c>
      <c r="I33" s="7">
        <f t="shared" si="2"/>
        <v>0</v>
      </c>
      <c r="J33" s="7"/>
      <c r="K33" s="7"/>
      <c r="L33" s="7"/>
      <c r="M33" s="7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4:50" x14ac:dyDescent="0.25">
      <c r="D34" s="6" t="s">
        <v>442</v>
      </c>
      <c r="E34" s="7" t="s">
        <v>66</v>
      </c>
      <c r="F34" s="65">
        <f t="shared" si="0"/>
        <v>0</v>
      </c>
      <c r="G34" s="7">
        <f t="shared" si="1"/>
        <v>0</v>
      </c>
      <c r="H34" s="7">
        <v>25</v>
      </c>
      <c r="I34" s="7">
        <f t="shared" si="2"/>
        <v>0</v>
      </c>
      <c r="J34" s="7"/>
      <c r="K34" s="7"/>
      <c r="L34" s="7"/>
      <c r="M34" s="7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4:50" x14ac:dyDescent="0.25">
      <c r="D35" s="6" t="s">
        <v>443</v>
      </c>
      <c r="E35" s="7" t="s">
        <v>67</v>
      </c>
      <c r="F35" s="65">
        <f t="shared" si="0"/>
        <v>0</v>
      </c>
      <c r="G35" s="7">
        <f t="shared" si="1"/>
        <v>0</v>
      </c>
      <c r="H35" s="7">
        <v>35</v>
      </c>
      <c r="I35" s="7">
        <f t="shared" si="2"/>
        <v>0</v>
      </c>
      <c r="J35" s="7"/>
      <c r="K35" s="7"/>
      <c r="L35" s="7"/>
      <c r="M35" s="7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4:50" x14ac:dyDescent="0.25">
      <c r="D36" s="6" t="s">
        <v>444</v>
      </c>
      <c r="E36" s="7" t="s">
        <v>68</v>
      </c>
      <c r="F36" s="65">
        <f t="shared" si="0"/>
        <v>0</v>
      </c>
      <c r="G36" s="7">
        <f t="shared" si="1"/>
        <v>0</v>
      </c>
      <c r="H36" s="7">
        <v>25</v>
      </c>
      <c r="I36" s="7">
        <f t="shared" si="2"/>
        <v>0</v>
      </c>
      <c r="J36" s="7"/>
      <c r="K36" s="7"/>
      <c r="L36" s="7"/>
      <c r="M36" s="7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4:50" x14ac:dyDescent="0.25">
      <c r="D37" s="6" t="s">
        <v>445</v>
      </c>
      <c r="E37" s="7" t="s">
        <v>69</v>
      </c>
      <c r="F37" s="65">
        <f t="shared" si="0"/>
        <v>0</v>
      </c>
      <c r="G37" s="7">
        <f t="shared" si="1"/>
        <v>0</v>
      </c>
      <c r="H37" s="7">
        <v>25</v>
      </c>
      <c r="I37" s="7">
        <f t="shared" si="2"/>
        <v>0</v>
      </c>
      <c r="J37" s="7"/>
      <c r="K37" s="7"/>
      <c r="L37" s="7"/>
      <c r="M37" s="7"/>
      <c r="N37" s="7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4:50" x14ac:dyDescent="0.25">
      <c r="D38" s="6" t="s">
        <v>446</v>
      </c>
      <c r="E38" s="7" t="s">
        <v>70</v>
      </c>
      <c r="F38" s="65">
        <f t="shared" si="0"/>
        <v>0</v>
      </c>
      <c r="G38" s="7">
        <f t="shared" si="1"/>
        <v>0</v>
      </c>
      <c r="H38" s="7">
        <v>25</v>
      </c>
      <c r="I38" s="7">
        <f t="shared" si="2"/>
        <v>0</v>
      </c>
      <c r="J38" s="7"/>
      <c r="K38" s="7"/>
      <c r="L38" s="7"/>
      <c r="M38" s="7"/>
      <c r="N38" s="7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4:50" x14ac:dyDescent="0.25">
      <c r="D39" s="6" t="s">
        <v>447</v>
      </c>
      <c r="E39" s="7" t="s">
        <v>71</v>
      </c>
      <c r="F39" s="65">
        <f t="shared" si="0"/>
        <v>0</v>
      </c>
      <c r="G39" s="7">
        <f t="shared" si="1"/>
        <v>0</v>
      </c>
      <c r="H39" s="7">
        <v>25</v>
      </c>
      <c r="I39" s="7">
        <f t="shared" si="2"/>
        <v>0</v>
      </c>
      <c r="J39" s="7"/>
      <c r="K39" s="7"/>
      <c r="L39" s="7"/>
      <c r="M39" s="7"/>
      <c r="N39" s="7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4:50" x14ac:dyDescent="0.25">
      <c r="D40" s="6" t="s">
        <v>448</v>
      </c>
      <c r="E40" s="7" t="s">
        <v>72</v>
      </c>
      <c r="F40" s="65">
        <f t="shared" si="0"/>
        <v>0</v>
      </c>
      <c r="G40" s="7">
        <f t="shared" si="1"/>
        <v>0</v>
      </c>
      <c r="H40" s="7">
        <v>25</v>
      </c>
      <c r="I40" s="7">
        <f t="shared" si="2"/>
        <v>0</v>
      </c>
      <c r="J40" s="7"/>
      <c r="K40" s="7"/>
      <c r="L40" s="7"/>
      <c r="M40" s="7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4:50" x14ac:dyDescent="0.25">
      <c r="D41" s="6" t="s">
        <v>449</v>
      </c>
      <c r="E41" s="7" t="s">
        <v>73</v>
      </c>
      <c r="F41" s="65">
        <f t="shared" si="0"/>
        <v>0</v>
      </c>
      <c r="G41" s="7">
        <f t="shared" si="1"/>
        <v>0</v>
      </c>
      <c r="H41" s="7">
        <v>25</v>
      </c>
      <c r="I41" s="7">
        <f t="shared" si="2"/>
        <v>0</v>
      </c>
      <c r="J41" s="7"/>
      <c r="K41" s="7"/>
      <c r="L41" s="7"/>
      <c r="M41" s="7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4:50" x14ac:dyDescent="0.25">
      <c r="D42" s="6" t="s">
        <v>450</v>
      </c>
      <c r="E42" s="7" t="s">
        <v>74</v>
      </c>
      <c r="F42" s="65">
        <f t="shared" si="0"/>
        <v>0</v>
      </c>
      <c r="G42" s="7">
        <f t="shared" si="1"/>
        <v>0</v>
      </c>
      <c r="H42" s="7">
        <v>50</v>
      </c>
      <c r="I42" s="7">
        <f t="shared" si="2"/>
        <v>0</v>
      </c>
      <c r="J42" s="7"/>
      <c r="K42" s="7"/>
      <c r="L42" s="7"/>
      <c r="M42" s="7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4:50" x14ac:dyDescent="0.25">
      <c r="D43" s="6" t="s">
        <v>451</v>
      </c>
      <c r="E43" s="7" t="s">
        <v>75</v>
      </c>
      <c r="F43" s="65">
        <f t="shared" si="0"/>
        <v>0</v>
      </c>
      <c r="G43" s="7">
        <f t="shared" si="1"/>
        <v>0</v>
      </c>
      <c r="H43" s="7">
        <v>35</v>
      </c>
      <c r="I43" s="7">
        <f t="shared" si="2"/>
        <v>0</v>
      </c>
      <c r="J43" s="7"/>
      <c r="K43" s="7"/>
      <c r="L43" s="7"/>
      <c r="M43" s="7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4:50" x14ac:dyDescent="0.25">
      <c r="D44" s="6" t="s">
        <v>452</v>
      </c>
      <c r="E44" s="7" t="s">
        <v>76</v>
      </c>
      <c r="F44" s="65">
        <f t="shared" si="0"/>
        <v>0</v>
      </c>
      <c r="G44" s="7">
        <f t="shared" si="1"/>
        <v>0</v>
      </c>
      <c r="H44" s="7">
        <v>50</v>
      </c>
      <c r="I44" s="7">
        <f t="shared" si="2"/>
        <v>0</v>
      </c>
      <c r="J44" s="7"/>
      <c r="K44" s="7"/>
      <c r="L44" s="7"/>
      <c r="M44" s="7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4:50" x14ac:dyDescent="0.25">
      <c r="D45" s="71" t="s">
        <v>453</v>
      </c>
      <c r="E45" s="7" t="s">
        <v>77</v>
      </c>
      <c r="F45" s="65"/>
      <c r="G45" s="7">
        <f t="shared" si="1"/>
        <v>0</v>
      </c>
      <c r="H45" s="7">
        <v>50</v>
      </c>
      <c r="I45" s="7">
        <f t="shared" si="2"/>
        <v>0</v>
      </c>
      <c r="J45" s="7"/>
      <c r="K45" s="7"/>
      <c r="L45" s="7"/>
      <c r="M45" s="7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4:50" x14ac:dyDescent="0.25">
      <c r="D46" s="6" t="s">
        <v>454</v>
      </c>
      <c r="E46" s="7" t="s">
        <v>78</v>
      </c>
      <c r="F46" s="65"/>
      <c r="G46" s="7">
        <f t="shared" si="1"/>
        <v>0</v>
      </c>
      <c r="H46" s="7">
        <v>50</v>
      </c>
      <c r="I46" s="7">
        <f t="shared" si="2"/>
        <v>0</v>
      </c>
      <c r="J46" s="7"/>
      <c r="K46" s="7"/>
      <c r="L46" s="7"/>
      <c r="M46" s="7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4:50" x14ac:dyDescent="0.25">
      <c r="D47" s="6" t="s">
        <v>455</v>
      </c>
      <c r="E47" s="7" t="s">
        <v>79</v>
      </c>
      <c r="F47" s="65"/>
      <c r="G47" s="7">
        <f t="shared" si="1"/>
        <v>0</v>
      </c>
      <c r="H47" s="7">
        <v>50</v>
      </c>
      <c r="I47" s="7">
        <f t="shared" si="2"/>
        <v>0</v>
      </c>
      <c r="J47" s="7"/>
      <c r="K47" s="7"/>
      <c r="L47" s="7"/>
      <c r="M47" s="7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4:50" x14ac:dyDescent="0.25">
      <c r="D48" s="6" t="s">
        <v>456</v>
      </c>
      <c r="E48" s="7" t="s">
        <v>80</v>
      </c>
      <c r="F48" s="65"/>
      <c r="G48" s="7">
        <f t="shared" si="1"/>
        <v>0</v>
      </c>
      <c r="H48" s="7">
        <v>50</v>
      </c>
      <c r="I48" s="7">
        <f t="shared" si="2"/>
        <v>0</v>
      </c>
      <c r="J48" s="7"/>
      <c r="K48" s="7"/>
      <c r="L48" s="7"/>
      <c r="M48" s="7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4:50" x14ac:dyDescent="0.25">
      <c r="D49" s="6" t="s">
        <v>457</v>
      </c>
      <c r="E49" s="7" t="s">
        <v>81</v>
      </c>
      <c r="F49" s="65"/>
      <c r="G49" s="7">
        <f t="shared" si="1"/>
        <v>0</v>
      </c>
      <c r="H49" s="7">
        <v>50</v>
      </c>
      <c r="I49" s="7">
        <f t="shared" si="2"/>
        <v>0</v>
      </c>
      <c r="J49" s="7"/>
      <c r="K49" s="7"/>
      <c r="L49" s="7"/>
      <c r="M49" s="7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4:50" x14ac:dyDescent="0.25">
      <c r="D50" s="6" t="s">
        <v>458</v>
      </c>
      <c r="E50" s="7" t="s">
        <v>82</v>
      </c>
      <c r="F50" s="65"/>
      <c r="G50" s="7">
        <f t="shared" si="1"/>
        <v>0</v>
      </c>
      <c r="H50" s="7">
        <v>50</v>
      </c>
      <c r="I50" s="7">
        <f t="shared" si="2"/>
        <v>0</v>
      </c>
      <c r="J50" s="7"/>
      <c r="K50" s="7"/>
      <c r="L50" s="7"/>
      <c r="M50" s="7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4:50" x14ac:dyDescent="0.25">
      <c r="D51" s="6" t="s">
        <v>459</v>
      </c>
      <c r="E51" s="7" t="s">
        <v>83</v>
      </c>
      <c r="F51" s="65"/>
      <c r="G51" s="7">
        <f t="shared" si="1"/>
        <v>0</v>
      </c>
      <c r="H51" s="7">
        <v>50</v>
      </c>
      <c r="I51" s="7">
        <f t="shared" si="2"/>
        <v>0</v>
      </c>
      <c r="J51" s="7"/>
      <c r="K51" s="7"/>
      <c r="L51" s="7"/>
      <c r="M51" s="7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4:50" x14ac:dyDescent="0.25">
      <c r="D52" s="6" t="s">
        <v>460</v>
      </c>
      <c r="E52" s="7" t="s">
        <v>84</v>
      </c>
      <c r="F52" s="65"/>
      <c r="G52" s="7">
        <f t="shared" si="1"/>
        <v>0</v>
      </c>
      <c r="H52" s="7">
        <v>35</v>
      </c>
      <c r="I52" s="7">
        <f t="shared" si="2"/>
        <v>0</v>
      </c>
      <c r="J52" s="7"/>
      <c r="K52" s="7"/>
      <c r="L52" s="7"/>
      <c r="M52" s="7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4:50" x14ac:dyDescent="0.25">
      <c r="D53" s="6" t="s">
        <v>461</v>
      </c>
      <c r="E53" s="7" t="s">
        <v>85</v>
      </c>
      <c r="F53" s="65"/>
      <c r="G53" s="7">
        <f t="shared" si="1"/>
        <v>0</v>
      </c>
      <c r="H53" s="7">
        <v>35</v>
      </c>
      <c r="I53" s="7">
        <f t="shared" si="2"/>
        <v>0</v>
      </c>
      <c r="J53" s="7"/>
      <c r="K53" s="7"/>
      <c r="L53" s="7"/>
      <c r="M53" s="7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4:50" x14ac:dyDescent="0.25">
      <c r="D54" s="6" t="s">
        <v>462</v>
      </c>
      <c r="E54" s="7" t="s">
        <v>86</v>
      </c>
      <c r="F54" s="65"/>
      <c r="G54" s="7">
        <f t="shared" si="1"/>
        <v>0</v>
      </c>
      <c r="H54" s="7">
        <v>25</v>
      </c>
      <c r="I54" s="7">
        <f t="shared" si="2"/>
        <v>0</v>
      </c>
      <c r="J54" s="7"/>
      <c r="K54" s="7"/>
      <c r="L54" s="7"/>
      <c r="M54" s="7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4:50" x14ac:dyDescent="0.25">
      <c r="D55" s="6" t="s">
        <v>463</v>
      </c>
      <c r="E55" s="7" t="s">
        <v>87</v>
      </c>
      <c r="F55" s="65"/>
      <c r="G55" s="7">
        <f t="shared" si="1"/>
        <v>0</v>
      </c>
      <c r="H55" s="7">
        <v>25</v>
      </c>
      <c r="I55" s="7">
        <f t="shared" si="2"/>
        <v>0</v>
      </c>
      <c r="J55" s="7"/>
      <c r="K55" s="7"/>
      <c r="L55" s="7"/>
      <c r="M55" s="7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4:50" x14ac:dyDescent="0.25">
      <c r="D56" s="6" t="s">
        <v>464</v>
      </c>
      <c r="E56" s="7" t="s">
        <v>88</v>
      </c>
      <c r="F56" s="65"/>
      <c r="G56" s="7">
        <f t="shared" si="1"/>
        <v>0</v>
      </c>
      <c r="H56" s="7">
        <v>25</v>
      </c>
      <c r="I56" s="7">
        <f t="shared" si="2"/>
        <v>0</v>
      </c>
      <c r="J56" s="7"/>
      <c r="K56" s="7"/>
      <c r="L56" s="7"/>
      <c r="M56" s="7"/>
      <c r="N56" s="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4:50" x14ac:dyDescent="0.25">
      <c r="D57" s="71" t="s">
        <v>465</v>
      </c>
      <c r="E57" s="7" t="s">
        <v>89</v>
      </c>
      <c r="F57" s="65"/>
      <c r="G57" s="7">
        <f t="shared" si="1"/>
        <v>0</v>
      </c>
      <c r="H57" s="7">
        <v>25</v>
      </c>
      <c r="I57" s="7">
        <f t="shared" si="2"/>
        <v>0</v>
      </c>
      <c r="J57" s="7"/>
      <c r="K57" s="7"/>
      <c r="L57" s="7"/>
      <c r="M57" s="7"/>
      <c r="N57" s="7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4:50" x14ac:dyDescent="0.25">
      <c r="D58" s="6" t="s">
        <v>466</v>
      </c>
      <c r="E58" s="7" t="s">
        <v>90</v>
      </c>
      <c r="F58" s="65">
        <f t="shared" ref="F58:F68" si="3">G58*$D$1</f>
        <v>0</v>
      </c>
      <c r="G58" s="7">
        <f t="shared" si="1"/>
        <v>0</v>
      </c>
      <c r="H58" s="7">
        <v>50</v>
      </c>
      <c r="I58" s="7">
        <f t="shared" si="2"/>
        <v>0</v>
      </c>
      <c r="J58" s="7"/>
      <c r="K58" s="7"/>
      <c r="L58" s="7"/>
      <c r="M58" s="7"/>
      <c r="N58" s="7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4:50" x14ac:dyDescent="0.25">
      <c r="D59" s="6" t="s">
        <v>467</v>
      </c>
      <c r="E59" s="7" t="s">
        <v>91</v>
      </c>
      <c r="F59" s="65">
        <f t="shared" si="3"/>
        <v>0</v>
      </c>
      <c r="G59" s="7">
        <f t="shared" si="1"/>
        <v>0</v>
      </c>
      <c r="H59" s="7">
        <v>50</v>
      </c>
      <c r="I59" s="7">
        <f t="shared" si="2"/>
        <v>0</v>
      </c>
      <c r="J59" s="7"/>
      <c r="K59" s="7"/>
      <c r="L59" s="7"/>
      <c r="M59" s="7"/>
      <c r="N59" s="7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4:50" x14ac:dyDescent="0.25">
      <c r="D60" s="6" t="s">
        <v>468</v>
      </c>
      <c r="E60" s="7" t="s">
        <v>92</v>
      </c>
      <c r="F60" s="65">
        <f t="shared" si="3"/>
        <v>0</v>
      </c>
      <c r="G60" s="7">
        <f t="shared" si="1"/>
        <v>0</v>
      </c>
      <c r="H60" s="7">
        <v>50</v>
      </c>
      <c r="I60" s="7">
        <f t="shared" si="2"/>
        <v>0</v>
      </c>
      <c r="J60" s="7"/>
      <c r="K60" s="7"/>
      <c r="L60" s="7"/>
      <c r="M60" s="7"/>
      <c r="N60" s="7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4:50" x14ac:dyDescent="0.25">
      <c r="D61" s="6" t="s">
        <v>469</v>
      </c>
      <c r="E61" s="7" t="s">
        <v>93</v>
      </c>
      <c r="F61" s="65">
        <f t="shared" si="3"/>
        <v>0</v>
      </c>
      <c r="G61" s="7">
        <f t="shared" si="1"/>
        <v>0</v>
      </c>
      <c r="H61" s="7">
        <v>25</v>
      </c>
      <c r="I61" s="7">
        <f t="shared" si="2"/>
        <v>0</v>
      </c>
      <c r="J61" s="7"/>
      <c r="K61" s="7"/>
      <c r="L61" s="7"/>
      <c r="M61" s="7"/>
      <c r="N61" s="7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4:50" x14ac:dyDescent="0.25">
      <c r="D62" s="6" t="s">
        <v>470</v>
      </c>
      <c r="E62" s="7" t="s">
        <v>94</v>
      </c>
      <c r="F62" s="65">
        <f t="shared" si="3"/>
        <v>0</v>
      </c>
      <c r="G62" s="7">
        <f t="shared" si="1"/>
        <v>0</v>
      </c>
      <c r="H62" s="7">
        <v>25</v>
      </c>
      <c r="I62" s="7">
        <f t="shared" si="2"/>
        <v>0</v>
      </c>
      <c r="J62" s="7"/>
      <c r="K62" s="7"/>
      <c r="L62" s="7"/>
      <c r="M62" s="7"/>
      <c r="N62" s="7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4:50" x14ac:dyDescent="0.25">
      <c r="D63" s="6" t="s">
        <v>471</v>
      </c>
      <c r="E63" s="7" t="s">
        <v>95</v>
      </c>
      <c r="F63" s="65">
        <f t="shared" si="3"/>
        <v>0</v>
      </c>
      <c r="G63" s="7">
        <f t="shared" si="1"/>
        <v>0</v>
      </c>
      <c r="H63" s="7">
        <v>25</v>
      </c>
      <c r="I63" s="7">
        <f t="shared" si="2"/>
        <v>0</v>
      </c>
      <c r="J63" s="7"/>
      <c r="K63" s="7"/>
      <c r="L63" s="7"/>
      <c r="M63" s="7"/>
      <c r="N63" s="7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4:50" x14ac:dyDescent="0.25">
      <c r="D64" s="6" t="s">
        <v>472</v>
      </c>
      <c r="E64" s="7" t="s">
        <v>96</v>
      </c>
      <c r="F64" s="65">
        <f t="shared" si="3"/>
        <v>0</v>
      </c>
      <c r="G64" s="7">
        <f t="shared" si="1"/>
        <v>0</v>
      </c>
      <c r="H64" s="7">
        <v>25</v>
      </c>
      <c r="I64" s="7">
        <f t="shared" si="2"/>
        <v>0</v>
      </c>
      <c r="J64" s="7"/>
      <c r="K64" s="7"/>
      <c r="L64" s="7"/>
      <c r="M64" s="7"/>
      <c r="N64" s="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4:50" x14ac:dyDescent="0.25">
      <c r="D65" s="6" t="s">
        <v>473</v>
      </c>
      <c r="E65" s="7" t="s">
        <v>97</v>
      </c>
      <c r="F65" s="65">
        <f t="shared" si="3"/>
        <v>0</v>
      </c>
      <c r="G65" s="7">
        <f t="shared" si="1"/>
        <v>0</v>
      </c>
      <c r="H65" s="7">
        <v>25</v>
      </c>
      <c r="I65" s="7">
        <f t="shared" si="2"/>
        <v>0</v>
      </c>
      <c r="J65" s="7"/>
      <c r="K65" s="7"/>
      <c r="L65" s="7"/>
      <c r="M65" s="7"/>
      <c r="N65" s="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4:50" x14ac:dyDescent="0.25">
      <c r="D66" s="6" t="s">
        <v>474</v>
      </c>
      <c r="E66" s="7" t="s">
        <v>98</v>
      </c>
      <c r="F66" s="65">
        <f t="shared" si="3"/>
        <v>0</v>
      </c>
      <c r="G66" s="7">
        <f t="shared" si="1"/>
        <v>0</v>
      </c>
      <c r="H66" s="7">
        <v>25</v>
      </c>
      <c r="I66" s="7">
        <f t="shared" si="2"/>
        <v>0</v>
      </c>
      <c r="J66" s="7"/>
      <c r="K66" s="7"/>
      <c r="L66" s="7"/>
      <c r="M66" s="7"/>
      <c r="N66" s="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4:50" x14ac:dyDescent="0.25">
      <c r="D67" s="6" t="s">
        <v>475</v>
      </c>
      <c r="E67" s="7" t="s">
        <v>99</v>
      </c>
      <c r="F67" s="65">
        <f t="shared" si="3"/>
        <v>0</v>
      </c>
      <c r="G67" s="7">
        <f t="shared" si="1"/>
        <v>0</v>
      </c>
      <c r="H67" s="7">
        <v>50</v>
      </c>
      <c r="I67" s="7">
        <f t="shared" si="2"/>
        <v>0</v>
      </c>
      <c r="J67" s="7"/>
      <c r="K67" s="7"/>
      <c r="L67" s="7"/>
      <c r="M67" s="7"/>
      <c r="N67" s="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4:50" x14ac:dyDescent="0.25">
      <c r="D68" s="71" t="s">
        <v>476</v>
      </c>
      <c r="E68" s="7" t="s">
        <v>100</v>
      </c>
      <c r="F68" s="65">
        <f t="shared" si="3"/>
        <v>0</v>
      </c>
      <c r="G68" s="7">
        <f t="shared" si="1"/>
        <v>0</v>
      </c>
      <c r="H68" s="7">
        <v>25</v>
      </c>
      <c r="I68" s="7">
        <f t="shared" si="2"/>
        <v>0</v>
      </c>
      <c r="J68" s="7"/>
      <c r="K68" s="7"/>
      <c r="L68" s="7"/>
      <c r="M68" s="7"/>
      <c r="N68" s="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4:50" x14ac:dyDescent="0.25">
      <c r="D69" s="6" t="s">
        <v>477</v>
      </c>
      <c r="E69" s="7" t="s">
        <v>101</v>
      </c>
      <c r="F69" s="65"/>
      <c r="G69" s="7">
        <f t="shared" si="1"/>
        <v>0</v>
      </c>
      <c r="H69" s="7"/>
      <c r="I69" s="7">
        <f t="shared" si="2"/>
        <v>0</v>
      </c>
      <c r="J69" s="7"/>
      <c r="K69" s="7"/>
      <c r="L69" s="7"/>
      <c r="M69" s="7"/>
      <c r="N69" s="7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</row>
    <row r="70" spans="4:50" x14ac:dyDescent="0.25">
      <c r="D70" s="6" t="s">
        <v>478</v>
      </c>
      <c r="E70" s="7" t="s">
        <v>102</v>
      </c>
      <c r="F70" s="65"/>
      <c r="G70" s="7">
        <f t="shared" si="1"/>
        <v>0</v>
      </c>
      <c r="H70" s="7"/>
      <c r="I70" s="7">
        <f t="shared" si="2"/>
        <v>0</v>
      </c>
      <c r="J70" s="7"/>
      <c r="K70" s="7"/>
      <c r="L70" s="7"/>
      <c r="M70" s="7"/>
      <c r="N70" s="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4:50" x14ac:dyDescent="0.25">
      <c r="D71" s="6" t="s">
        <v>479</v>
      </c>
      <c r="E71" s="7" t="s">
        <v>103</v>
      </c>
      <c r="F71" s="65"/>
      <c r="G71" s="7">
        <f t="shared" si="1"/>
        <v>0</v>
      </c>
      <c r="H71" s="7"/>
      <c r="I71" s="7">
        <f t="shared" si="2"/>
        <v>0</v>
      </c>
      <c r="J71" s="7"/>
      <c r="K71" s="7"/>
      <c r="L71" s="7"/>
      <c r="M71" s="7"/>
      <c r="N71" s="7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4:50" x14ac:dyDescent="0.25">
      <c r="D72" s="6" t="s">
        <v>480</v>
      </c>
      <c r="E72" s="7" t="s">
        <v>104</v>
      </c>
      <c r="F72" s="65"/>
      <c r="G72" s="7">
        <f t="shared" si="1"/>
        <v>0</v>
      </c>
      <c r="H72" s="7"/>
      <c r="I72" s="7">
        <f t="shared" si="2"/>
        <v>0</v>
      </c>
      <c r="J72" s="7"/>
      <c r="K72" s="7"/>
      <c r="L72" s="7"/>
      <c r="M72" s="7"/>
      <c r="N72" s="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4:50" x14ac:dyDescent="0.25">
      <c r="D73" s="6" t="s">
        <v>481</v>
      </c>
      <c r="E73" s="7" t="s">
        <v>105</v>
      </c>
      <c r="F73" s="65"/>
      <c r="G73" s="7">
        <f t="shared" si="1"/>
        <v>0</v>
      </c>
      <c r="H73" s="7"/>
      <c r="I73" s="7">
        <f t="shared" si="2"/>
        <v>0</v>
      </c>
      <c r="J73" s="7"/>
      <c r="K73" s="7"/>
      <c r="L73" s="7"/>
      <c r="M73" s="7"/>
      <c r="N73" s="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4:50" x14ac:dyDescent="0.25">
      <c r="D74" s="6" t="s">
        <v>482</v>
      </c>
      <c r="E74" s="7" t="s">
        <v>106</v>
      </c>
      <c r="F74" s="65"/>
      <c r="G74" s="7">
        <f t="shared" si="1"/>
        <v>0</v>
      </c>
      <c r="H74" s="7"/>
      <c r="I74" s="7">
        <f t="shared" si="2"/>
        <v>0</v>
      </c>
      <c r="J74" s="7"/>
      <c r="K74" s="7"/>
      <c r="L74" s="7"/>
      <c r="M74" s="7"/>
      <c r="N74" s="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</row>
    <row r="75" spans="4:50" x14ac:dyDescent="0.25">
      <c r="D75" s="6" t="s">
        <v>483</v>
      </c>
      <c r="E75" s="7" t="s">
        <v>107</v>
      </c>
      <c r="F75" s="65"/>
      <c r="G75" s="7">
        <f t="shared" si="1"/>
        <v>0</v>
      </c>
      <c r="H75" s="7"/>
      <c r="I75" s="7">
        <f t="shared" si="2"/>
        <v>0</v>
      </c>
      <c r="J75" s="7"/>
      <c r="K75" s="7"/>
      <c r="L75" s="7"/>
      <c r="M75" s="7"/>
      <c r="N75" s="7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</row>
    <row r="76" spans="4:50" x14ac:dyDescent="0.25">
      <c r="D76" s="6" t="s">
        <v>484</v>
      </c>
      <c r="E76" s="7" t="s">
        <v>108</v>
      </c>
      <c r="F76" s="65"/>
      <c r="G76" s="7">
        <f t="shared" si="1"/>
        <v>0</v>
      </c>
      <c r="H76" s="7"/>
      <c r="I76" s="7">
        <f t="shared" si="2"/>
        <v>0</v>
      </c>
      <c r="J76" s="7"/>
      <c r="K76" s="7"/>
      <c r="L76" s="7"/>
      <c r="M76" s="7"/>
      <c r="N76" s="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4:50" x14ac:dyDescent="0.25">
      <c r="D77" s="71" t="s">
        <v>485</v>
      </c>
      <c r="E77" s="7" t="s">
        <v>109</v>
      </c>
      <c r="F77" s="65">
        <f>G77*$D$1</f>
        <v>77713.649999999994</v>
      </c>
      <c r="G77" s="7">
        <f t="shared" si="1"/>
        <v>15750</v>
      </c>
      <c r="H77" s="7">
        <v>50</v>
      </c>
      <c r="I77" s="7">
        <f t="shared" si="2"/>
        <v>315</v>
      </c>
      <c r="J77" s="7"/>
      <c r="K77" s="7"/>
      <c r="L77" s="7"/>
      <c r="M77" s="7"/>
      <c r="N77" s="7"/>
      <c r="O77" s="6"/>
      <c r="P77" s="6"/>
      <c r="Q77" s="6"/>
      <c r="R77" s="6"/>
      <c r="S77" s="6">
        <v>15</v>
      </c>
      <c r="T77" s="6">
        <v>12</v>
      </c>
      <c r="U77" s="6">
        <v>12</v>
      </c>
      <c r="V77" s="6">
        <v>12</v>
      </c>
      <c r="W77" s="6">
        <v>12</v>
      </c>
      <c r="X77" s="6">
        <v>12</v>
      </c>
      <c r="Y77" s="6">
        <v>12</v>
      </c>
      <c r="Z77" s="6">
        <v>12</v>
      </c>
      <c r="AA77" s="6"/>
      <c r="AB77" s="6">
        <v>8</v>
      </c>
      <c r="AC77" s="6">
        <v>10</v>
      </c>
      <c r="AD77" s="6">
        <v>10</v>
      </c>
      <c r="AE77" s="6">
        <v>10</v>
      </c>
      <c r="AF77" s="6">
        <v>10</v>
      </c>
      <c r="AG77" s="6">
        <v>10</v>
      </c>
      <c r="AH77" s="6">
        <v>10</v>
      </c>
      <c r="AI77" s="6">
        <v>10</v>
      </c>
      <c r="AJ77" s="6">
        <v>10</v>
      </c>
      <c r="AK77" s="6">
        <v>10</v>
      </c>
      <c r="AL77" s="6">
        <v>10</v>
      </c>
      <c r="AM77" s="6"/>
      <c r="AN77" s="6">
        <v>8</v>
      </c>
      <c r="AO77" s="6">
        <v>10</v>
      </c>
      <c r="AP77" s="6">
        <v>10</v>
      </c>
      <c r="AQ77" s="6">
        <v>10</v>
      </c>
      <c r="AR77" s="6">
        <v>10</v>
      </c>
      <c r="AS77" s="6">
        <v>10</v>
      </c>
      <c r="AT77" s="6">
        <v>10</v>
      </c>
      <c r="AU77" s="6">
        <v>10</v>
      </c>
      <c r="AV77" s="6">
        <v>10</v>
      </c>
      <c r="AW77" s="6">
        <v>10</v>
      </c>
      <c r="AX77" s="6">
        <v>10</v>
      </c>
    </row>
    <row r="78" spans="4:50" x14ac:dyDescent="0.25">
      <c r="D78" s="6" t="s">
        <v>486</v>
      </c>
      <c r="E78" s="7" t="s">
        <v>110</v>
      </c>
      <c r="F78" s="65">
        <f>G78*$D$1</f>
        <v>44407.799999999996</v>
      </c>
      <c r="G78" s="7">
        <f t="shared" si="1"/>
        <v>9000</v>
      </c>
      <c r="H78" s="7">
        <v>50</v>
      </c>
      <c r="I78" s="7">
        <f t="shared" si="2"/>
        <v>180</v>
      </c>
      <c r="J78" s="7"/>
      <c r="K78" s="7"/>
      <c r="L78" s="7"/>
      <c r="M78" s="7"/>
      <c r="N78" s="7"/>
      <c r="O78" s="6"/>
      <c r="P78" s="6"/>
      <c r="Q78" s="6"/>
      <c r="R78" s="6"/>
      <c r="S78" s="6">
        <v>8</v>
      </c>
      <c r="T78" s="6">
        <v>8</v>
      </c>
      <c r="U78" s="6">
        <v>8</v>
      </c>
      <c r="V78" s="6">
        <v>8</v>
      </c>
      <c r="W78" s="6">
        <v>8</v>
      </c>
      <c r="X78" s="6">
        <v>3</v>
      </c>
      <c r="Y78" s="6">
        <v>3</v>
      </c>
      <c r="Z78" s="6">
        <v>8</v>
      </c>
      <c r="AA78" s="6">
        <v>6</v>
      </c>
      <c r="AB78" s="6">
        <v>6</v>
      </c>
      <c r="AC78" s="6">
        <v>6</v>
      </c>
      <c r="AD78" s="6">
        <v>6</v>
      </c>
      <c r="AE78" s="6">
        <v>6</v>
      </c>
      <c r="AF78" s="6">
        <v>6</v>
      </c>
      <c r="AG78" s="6">
        <v>6</v>
      </c>
      <c r="AH78" s="6">
        <v>6</v>
      </c>
      <c r="AI78" s="6">
        <v>6</v>
      </c>
      <c r="AJ78" s="6">
        <v>6</v>
      </c>
      <c r="AK78" s="6">
        <v>6</v>
      </c>
      <c r="AL78" s="6">
        <v>6</v>
      </c>
      <c r="AM78" s="6"/>
      <c r="AN78" s="6"/>
      <c r="AO78" s="6"/>
      <c r="AP78" s="6"/>
      <c r="AQ78" s="6">
        <v>8</v>
      </c>
      <c r="AR78" s="6">
        <v>8</v>
      </c>
      <c r="AS78" s="6">
        <v>8</v>
      </c>
      <c r="AT78" s="6">
        <v>8</v>
      </c>
      <c r="AU78" s="6">
        <v>8</v>
      </c>
      <c r="AV78" s="6">
        <v>3</v>
      </c>
      <c r="AW78" s="6">
        <v>3</v>
      </c>
      <c r="AX78" s="6">
        <v>8</v>
      </c>
    </row>
    <row r="79" spans="4:50" x14ac:dyDescent="0.25">
      <c r="D79" s="6" t="s">
        <v>487</v>
      </c>
      <c r="E79" s="7" t="s">
        <v>111</v>
      </c>
      <c r="F79" s="65">
        <f>G79*$D$1</f>
        <v>41447.279999999999</v>
      </c>
      <c r="G79" s="7">
        <f t="shared" si="1"/>
        <v>8400</v>
      </c>
      <c r="H79" s="7">
        <v>35</v>
      </c>
      <c r="I79" s="7">
        <f t="shared" si="2"/>
        <v>240</v>
      </c>
      <c r="J79" s="7"/>
      <c r="K79" s="7"/>
      <c r="L79" s="7"/>
      <c r="M79" s="7"/>
      <c r="N79" s="7"/>
      <c r="O79" s="6"/>
      <c r="P79" s="6"/>
      <c r="Q79" s="6"/>
      <c r="R79" s="6"/>
      <c r="S79" s="6">
        <v>8</v>
      </c>
      <c r="T79" s="6">
        <v>10</v>
      </c>
      <c r="U79" s="6">
        <v>10</v>
      </c>
      <c r="V79" s="6">
        <v>8</v>
      </c>
      <c r="W79" s="6">
        <v>8</v>
      </c>
      <c r="X79" s="6">
        <v>10</v>
      </c>
      <c r="Y79" s="6">
        <v>10</v>
      </c>
      <c r="Z79" s="6">
        <v>8</v>
      </c>
      <c r="AA79" s="6">
        <v>8</v>
      </c>
      <c r="AB79" s="6">
        <v>8</v>
      </c>
      <c r="AC79" s="6">
        <v>8</v>
      </c>
      <c r="AD79" s="6">
        <v>8</v>
      </c>
      <c r="AE79" s="6">
        <v>8</v>
      </c>
      <c r="AF79" s="6">
        <v>8</v>
      </c>
      <c r="AG79" s="6">
        <v>8</v>
      </c>
      <c r="AH79" s="6">
        <v>8</v>
      </c>
      <c r="AI79" s="6">
        <v>8</v>
      </c>
      <c r="AJ79" s="6">
        <v>8</v>
      </c>
      <c r="AK79" s="6">
        <v>8</v>
      </c>
      <c r="AL79" s="6">
        <v>8</v>
      </c>
      <c r="AM79" s="6">
        <v>6</v>
      </c>
      <c r="AN79" s="6">
        <v>6</v>
      </c>
      <c r="AO79" s="6">
        <v>6</v>
      </c>
      <c r="AP79" s="6">
        <v>6</v>
      </c>
      <c r="AQ79" s="6">
        <v>6</v>
      </c>
      <c r="AR79" s="6">
        <v>6</v>
      </c>
      <c r="AS79" s="6">
        <v>6</v>
      </c>
      <c r="AT79" s="6">
        <v>6</v>
      </c>
      <c r="AU79" s="6">
        <v>6</v>
      </c>
      <c r="AV79" s="6">
        <v>6</v>
      </c>
      <c r="AW79" s="6">
        <v>6</v>
      </c>
      <c r="AX79" s="6">
        <v>6</v>
      </c>
    </row>
    <row r="80" spans="4:50" x14ac:dyDescent="0.25">
      <c r="D80" s="6" t="s">
        <v>488</v>
      </c>
      <c r="E80" s="7" t="s">
        <v>112</v>
      </c>
      <c r="F80" s="65">
        <f>G80*$D$1</f>
        <v>37006.5</v>
      </c>
      <c r="G80" s="7">
        <f t="shared" si="1"/>
        <v>7500</v>
      </c>
      <c r="H80" s="7">
        <v>25</v>
      </c>
      <c r="I80" s="7">
        <f t="shared" si="2"/>
        <v>300</v>
      </c>
      <c r="J80" s="7"/>
      <c r="K80" s="7"/>
      <c r="L80" s="7"/>
      <c r="M80" s="7"/>
      <c r="N80" s="7"/>
      <c r="O80" s="6"/>
      <c r="P80" s="6"/>
      <c r="Q80" s="6"/>
      <c r="R80" s="6"/>
      <c r="S80" s="6">
        <v>16</v>
      </c>
      <c r="T80" s="6">
        <v>16</v>
      </c>
      <c r="U80" s="6">
        <v>16</v>
      </c>
      <c r="V80" s="6">
        <v>16</v>
      </c>
      <c r="W80" s="6">
        <v>12</v>
      </c>
      <c r="X80" s="6">
        <v>8</v>
      </c>
      <c r="Y80" s="6">
        <v>16</v>
      </c>
      <c r="Z80" s="6">
        <v>10</v>
      </c>
      <c r="AA80" s="6">
        <v>10</v>
      </c>
      <c r="AB80" s="6">
        <v>10</v>
      </c>
      <c r="AC80" s="6">
        <v>10</v>
      </c>
      <c r="AD80" s="6">
        <v>10</v>
      </c>
      <c r="AE80" s="6">
        <v>10</v>
      </c>
      <c r="AF80" s="6">
        <v>10</v>
      </c>
      <c r="AG80" s="6">
        <v>10</v>
      </c>
      <c r="AH80" s="6">
        <v>10</v>
      </c>
      <c r="AI80" s="6">
        <v>10</v>
      </c>
      <c r="AJ80" s="6">
        <v>10</v>
      </c>
      <c r="AK80" s="6">
        <v>10</v>
      </c>
      <c r="AL80" s="6">
        <v>10</v>
      </c>
      <c r="AM80" s="6">
        <v>4</v>
      </c>
      <c r="AN80" s="6">
        <v>6</v>
      </c>
      <c r="AO80" s="6">
        <v>6</v>
      </c>
      <c r="AP80" s="6">
        <v>6</v>
      </c>
      <c r="AQ80" s="6">
        <v>6</v>
      </c>
      <c r="AR80" s="6">
        <v>6</v>
      </c>
      <c r="AS80" s="6">
        <v>6</v>
      </c>
      <c r="AT80" s="6">
        <v>6</v>
      </c>
      <c r="AU80" s="6">
        <v>6</v>
      </c>
      <c r="AV80" s="6">
        <v>6</v>
      </c>
      <c r="AW80" s="6">
        <v>6</v>
      </c>
      <c r="AX80" s="6">
        <v>6</v>
      </c>
    </row>
    <row r="81" spans="4:50" x14ac:dyDescent="0.25">
      <c r="D81" s="6" t="s">
        <v>489</v>
      </c>
      <c r="E81" s="7" t="s">
        <v>113</v>
      </c>
      <c r="F81" s="65">
        <f>G81*$D$1</f>
        <v>44407.799999999996</v>
      </c>
      <c r="G81" s="7">
        <f t="shared" si="1"/>
        <v>9000</v>
      </c>
      <c r="H81" s="7">
        <v>50</v>
      </c>
      <c r="I81" s="7">
        <f t="shared" si="2"/>
        <v>180</v>
      </c>
      <c r="J81" s="7"/>
      <c r="K81" s="7"/>
      <c r="L81" s="7"/>
      <c r="M81" s="7"/>
      <c r="N81" s="7"/>
      <c r="O81" s="6"/>
      <c r="P81" s="6"/>
      <c r="Q81" s="6"/>
      <c r="R81" s="6"/>
      <c r="S81" s="6">
        <v>8</v>
      </c>
      <c r="T81" s="6">
        <v>8</v>
      </c>
      <c r="U81" s="6">
        <v>8</v>
      </c>
      <c r="V81" s="6">
        <v>8</v>
      </c>
      <c r="W81" s="6">
        <v>8</v>
      </c>
      <c r="X81" s="6">
        <v>3</v>
      </c>
      <c r="Y81" s="6">
        <v>3</v>
      </c>
      <c r="Z81" s="6">
        <v>8</v>
      </c>
      <c r="AA81" s="6">
        <v>6</v>
      </c>
      <c r="AB81" s="6">
        <v>6</v>
      </c>
      <c r="AC81" s="6">
        <v>6</v>
      </c>
      <c r="AD81" s="6">
        <v>6</v>
      </c>
      <c r="AE81" s="6">
        <v>6</v>
      </c>
      <c r="AF81" s="6">
        <v>6</v>
      </c>
      <c r="AG81" s="6">
        <v>6</v>
      </c>
      <c r="AH81" s="6">
        <v>6</v>
      </c>
      <c r="AI81" s="6">
        <v>6</v>
      </c>
      <c r="AJ81" s="6">
        <v>6</v>
      </c>
      <c r="AK81" s="6">
        <v>6</v>
      </c>
      <c r="AL81" s="6">
        <v>6</v>
      </c>
      <c r="AM81" s="6"/>
      <c r="AN81" s="6"/>
      <c r="AO81" s="6"/>
      <c r="AP81" s="6"/>
      <c r="AQ81" s="6">
        <v>8</v>
      </c>
      <c r="AR81" s="6">
        <v>8</v>
      </c>
      <c r="AS81" s="6">
        <v>8</v>
      </c>
      <c r="AT81" s="6">
        <v>8</v>
      </c>
      <c r="AU81" s="6">
        <v>8</v>
      </c>
      <c r="AV81" s="6">
        <v>3</v>
      </c>
      <c r="AW81" s="6">
        <v>3</v>
      </c>
      <c r="AX81" s="6">
        <v>8</v>
      </c>
    </row>
    <row r="82" spans="4:50" x14ac:dyDescent="0.25">
      <c r="D82" s="71" t="s">
        <v>490</v>
      </c>
      <c r="E82" s="7" t="s">
        <v>114</v>
      </c>
      <c r="F82" s="65"/>
      <c r="G82" s="7">
        <f t="shared" si="1"/>
        <v>0</v>
      </c>
      <c r="H82" s="7"/>
      <c r="I82" s="7">
        <f t="shared" si="2"/>
        <v>0</v>
      </c>
      <c r="J82" s="7"/>
      <c r="K82" s="7"/>
      <c r="L82" s="7"/>
      <c r="M82" s="7"/>
      <c r="N82" s="7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4:50" x14ac:dyDescent="0.25">
      <c r="D83" s="6" t="s">
        <v>491</v>
      </c>
      <c r="E83" s="7" t="s">
        <v>115</v>
      </c>
      <c r="F83" s="65"/>
      <c r="G83" s="7">
        <f t="shared" si="1"/>
        <v>0</v>
      </c>
      <c r="H83" s="7"/>
      <c r="I83" s="7">
        <f t="shared" si="2"/>
        <v>0</v>
      </c>
      <c r="J83" s="7"/>
      <c r="K83" s="7"/>
      <c r="L83" s="7"/>
      <c r="M83" s="7"/>
      <c r="N83" s="7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4:50" x14ac:dyDescent="0.25">
      <c r="D84" s="6" t="s">
        <v>492</v>
      </c>
      <c r="E84" s="7" t="s">
        <v>116</v>
      </c>
      <c r="F84" s="65"/>
      <c r="G84" s="7">
        <f t="shared" si="1"/>
        <v>0</v>
      </c>
      <c r="H84" s="7"/>
      <c r="I84" s="7">
        <f t="shared" si="2"/>
        <v>0</v>
      </c>
      <c r="J84" s="7"/>
      <c r="K84" s="7"/>
      <c r="L84" s="7"/>
      <c r="M84" s="7"/>
      <c r="N84" s="7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4:50" x14ac:dyDescent="0.25">
      <c r="D85" s="6" t="s">
        <v>493</v>
      </c>
      <c r="E85" s="7" t="s">
        <v>117</v>
      </c>
      <c r="F85" s="65"/>
      <c r="G85" s="7">
        <f t="shared" si="1"/>
        <v>0</v>
      </c>
      <c r="H85" s="7"/>
      <c r="I85" s="7">
        <f t="shared" si="2"/>
        <v>0</v>
      </c>
      <c r="J85" s="7"/>
      <c r="K85" s="7"/>
      <c r="L85" s="7"/>
      <c r="M85" s="7"/>
      <c r="N85" s="7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4:50" x14ac:dyDescent="0.25">
      <c r="D86" s="6" t="s">
        <v>494</v>
      </c>
      <c r="E86" s="7" t="s">
        <v>118</v>
      </c>
      <c r="F86" s="65"/>
      <c r="G86" s="7">
        <f t="shared" si="1"/>
        <v>0</v>
      </c>
      <c r="H86" s="7"/>
      <c r="I86" s="7">
        <f t="shared" si="2"/>
        <v>0</v>
      </c>
      <c r="J86" s="7"/>
      <c r="K86" s="7"/>
      <c r="L86" s="7"/>
      <c r="M86" s="7"/>
      <c r="N86" s="7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4:50" x14ac:dyDescent="0.25">
      <c r="D87" s="6" t="s">
        <v>495</v>
      </c>
      <c r="E87" s="7" t="s">
        <v>119</v>
      </c>
      <c r="F87" s="65"/>
      <c r="G87" s="7">
        <f t="shared" si="1"/>
        <v>0</v>
      </c>
      <c r="H87" s="7"/>
      <c r="I87" s="7">
        <f t="shared" si="2"/>
        <v>0</v>
      </c>
      <c r="J87" s="7"/>
      <c r="K87" s="7"/>
      <c r="L87" s="7"/>
      <c r="M87" s="7"/>
      <c r="N87" s="7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4:50" x14ac:dyDescent="0.25">
      <c r="D88" s="6" t="s">
        <v>496</v>
      </c>
      <c r="E88" s="7" t="s">
        <v>120</v>
      </c>
      <c r="F88" s="65"/>
      <c r="G88" s="7">
        <f t="shared" si="1"/>
        <v>0</v>
      </c>
      <c r="H88" s="7"/>
      <c r="I88" s="7">
        <f t="shared" si="2"/>
        <v>0</v>
      </c>
      <c r="J88" s="7"/>
      <c r="K88" s="7"/>
      <c r="L88" s="7"/>
      <c r="M88" s="7"/>
      <c r="N88" s="7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4:50" x14ac:dyDescent="0.25">
      <c r="D89" s="6" t="s">
        <v>497</v>
      </c>
      <c r="E89" s="7" t="s">
        <v>121</v>
      </c>
      <c r="F89" s="65"/>
      <c r="G89" s="7">
        <f t="shared" si="1"/>
        <v>0</v>
      </c>
      <c r="H89" s="7"/>
      <c r="I89" s="7">
        <f t="shared" si="2"/>
        <v>0</v>
      </c>
      <c r="J89" s="7"/>
      <c r="K89" s="7"/>
      <c r="L89" s="7"/>
      <c r="M89" s="7"/>
      <c r="N89" s="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4:50" x14ac:dyDescent="0.25">
      <c r="D90" s="6" t="s">
        <v>498</v>
      </c>
      <c r="E90" s="7" t="s">
        <v>122</v>
      </c>
      <c r="F90" s="65"/>
      <c r="G90" s="7">
        <f t="shared" si="1"/>
        <v>0</v>
      </c>
      <c r="H90" s="7"/>
      <c r="I90" s="7">
        <f t="shared" si="2"/>
        <v>0</v>
      </c>
      <c r="J90" s="7"/>
      <c r="K90" s="7"/>
      <c r="L90" s="7"/>
      <c r="M90" s="7"/>
      <c r="N90" s="7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4:50" x14ac:dyDescent="0.25">
      <c r="D91" s="6" t="s">
        <v>499</v>
      </c>
      <c r="E91" s="7" t="s">
        <v>123</v>
      </c>
      <c r="F91" s="65"/>
      <c r="G91" s="7">
        <f t="shared" ref="G91:G135" si="4">H91*I91</f>
        <v>0</v>
      </c>
      <c r="H91" s="7"/>
      <c r="I91" s="7">
        <f>SUM(O91:AX91)</f>
        <v>0</v>
      </c>
      <c r="J91" s="7"/>
      <c r="K91" s="7"/>
      <c r="L91" s="7"/>
      <c r="M91" s="7"/>
      <c r="N91" s="7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4:50" x14ac:dyDescent="0.25">
      <c r="D92" s="6" t="s">
        <v>500</v>
      </c>
      <c r="E92" s="7" t="s">
        <v>124</v>
      </c>
      <c r="F92" s="65"/>
      <c r="G92" s="7">
        <f t="shared" si="4"/>
        <v>0</v>
      </c>
      <c r="H92" s="7"/>
      <c r="I92" s="7">
        <f>SUM(O92:AX92)</f>
        <v>0</v>
      </c>
      <c r="J92" s="7"/>
      <c r="K92" s="7"/>
      <c r="L92" s="7"/>
      <c r="M92" s="7"/>
      <c r="N92" s="7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4:50" x14ac:dyDescent="0.25">
      <c r="D93" s="6" t="s">
        <v>501</v>
      </c>
      <c r="E93" s="7" t="s">
        <v>125</v>
      </c>
      <c r="F93" s="65"/>
      <c r="G93" s="7">
        <f t="shared" si="4"/>
        <v>0</v>
      </c>
      <c r="H93" s="7"/>
      <c r="I93" s="7">
        <f>SUM(O93:AX93)</f>
        <v>0</v>
      </c>
      <c r="J93" s="7"/>
      <c r="K93" s="7"/>
      <c r="L93" s="7"/>
      <c r="M93" s="7"/>
      <c r="N93" s="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4:50" x14ac:dyDescent="0.25">
      <c r="D94" s="8" t="s">
        <v>502</v>
      </c>
      <c r="E94" s="9" t="s">
        <v>126</v>
      </c>
      <c r="F94" s="66">
        <f>G94*$D$1</f>
        <v>0</v>
      </c>
      <c r="G94" s="9">
        <f t="shared" si="4"/>
        <v>0</v>
      </c>
      <c r="H94" s="9">
        <v>50</v>
      </c>
      <c r="I94" s="9">
        <f t="shared" ref="I94:I157" si="5">SUM(O94:AX94)</f>
        <v>0</v>
      </c>
      <c r="J94" s="9"/>
      <c r="K94" s="9"/>
      <c r="L94" s="9"/>
      <c r="M94" s="9"/>
      <c r="N94" s="9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</row>
    <row r="95" spans="4:50" x14ac:dyDescent="0.25">
      <c r="D95" s="8" t="s">
        <v>503</v>
      </c>
      <c r="E95" s="9" t="s">
        <v>127</v>
      </c>
      <c r="F95" s="66">
        <f t="shared" ref="F95:F158" si="6">G95*$D$1</f>
        <v>0</v>
      </c>
      <c r="G95" s="9">
        <f t="shared" si="4"/>
        <v>0</v>
      </c>
      <c r="H95" s="9">
        <v>50</v>
      </c>
      <c r="I95" s="9">
        <f t="shared" si="5"/>
        <v>0</v>
      </c>
      <c r="J95" s="9"/>
      <c r="K95" s="9"/>
      <c r="L95" s="9"/>
      <c r="M95" s="9"/>
      <c r="N95" s="9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4:50" x14ac:dyDescent="0.25">
      <c r="D96" s="8" t="s">
        <v>504</v>
      </c>
      <c r="E96" s="9" t="s">
        <v>128</v>
      </c>
      <c r="F96" s="66">
        <f t="shared" si="6"/>
        <v>0</v>
      </c>
      <c r="G96" s="9">
        <f t="shared" si="4"/>
        <v>0</v>
      </c>
      <c r="H96" s="9">
        <v>50</v>
      </c>
      <c r="I96" s="9">
        <f t="shared" si="5"/>
        <v>0</v>
      </c>
      <c r="J96" s="9"/>
      <c r="K96" s="9"/>
      <c r="L96" s="9"/>
      <c r="M96" s="9"/>
      <c r="N96" s="9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4:50" x14ac:dyDescent="0.25">
      <c r="D97" s="8" t="s">
        <v>505</v>
      </c>
      <c r="E97" s="9" t="s">
        <v>129</v>
      </c>
      <c r="F97" s="66">
        <f t="shared" si="6"/>
        <v>0</v>
      </c>
      <c r="G97" s="9">
        <f t="shared" si="4"/>
        <v>0</v>
      </c>
      <c r="H97" s="9">
        <v>50</v>
      </c>
      <c r="I97" s="9">
        <f t="shared" si="5"/>
        <v>0</v>
      </c>
      <c r="J97" s="9"/>
      <c r="K97" s="9"/>
      <c r="L97" s="9"/>
      <c r="M97" s="9"/>
      <c r="N97" s="9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4:50" x14ac:dyDescent="0.25">
      <c r="D98" s="8" t="s">
        <v>506</v>
      </c>
      <c r="E98" s="9" t="s">
        <v>130</v>
      </c>
      <c r="F98" s="66">
        <f t="shared" si="6"/>
        <v>0</v>
      </c>
      <c r="G98" s="9">
        <f t="shared" si="4"/>
        <v>0</v>
      </c>
      <c r="H98" s="9">
        <v>50</v>
      </c>
      <c r="I98" s="9">
        <f t="shared" si="5"/>
        <v>0</v>
      </c>
      <c r="J98" s="9"/>
      <c r="K98" s="9"/>
      <c r="L98" s="9"/>
      <c r="M98" s="9"/>
      <c r="N98" s="9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4:50" x14ac:dyDescent="0.25">
      <c r="D99" s="8" t="s">
        <v>507</v>
      </c>
      <c r="E99" s="9" t="s">
        <v>131</v>
      </c>
      <c r="F99" s="66">
        <f t="shared" si="6"/>
        <v>0</v>
      </c>
      <c r="G99" s="9">
        <f t="shared" si="4"/>
        <v>0</v>
      </c>
      <c r="H99" s="9">
        <v>35</v>
      </c>
      <c r="I99" s="9">
        <f t="shared" si="5"/>
        <v>0</v>
      </c>
      <c r="J99" s="9"/>
      <c r="K99" s="9"/>
      <c r="L99" s="9"/>
      <c r="M99" s="9"/>
      <c r="N99" s="9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</row>
    <row r="100" spans="4:50" x14ac:dyDescent="0.25">
      <c r="D100" s="8" t="s">
        <v>508</v>
      </c>
      <c r="E100" s="9" t="s">
        <v>132</v>
      </c>
      <c r="F100" s="66">
        <f t="shared" si="6"/>
        <v>0</v>
      </c>
      <c r="G100" s="9">
        <f t="shared" si="4"/>
        <v>0</v>
      </c>
      <c r="H100" s="9">
        <v>35</v>
      </c>
      <c r="I100" s="9">
        <f t="shared" si="5"/>
        <v>0</v>
      </c>
      <c r="J100" s="9"/>
      <c r="K100" s="9"/>
      <c r="L100" s="9"/>
      <c r="M100" s="9"/>
      <c r="N100" s="9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4:50" x14ac:dyDescent="0.25">
      <c r="D101" s="8" t="s">
        <v>509</v>
      </c>
      <c r="E101" s="9" t="s">
        <v>133</v>
      </c>
      <c r="F101" s="66">
        <f t="shared" si="6"/>
        <v>0</v>
      </c>
      <c r="G101" s="9">
        <f t="shared" si="4"/>
        <v>0</v>
      </c>
      <c r="H101" s="9">
        <v>35</v>
      </c>
      <c r="I101" s="9">
        <f t="shared" si="5"/>
        <v>0</v>
      </c>
      <c r="J101" s="9"/>
      <c r="K101" s="9"/>
      <c r="L101" s="9"/>
      <c r="M101" s="9"/>
      <c r="N101" s="9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</row>
    <row r="102" spans="4:50" x14ac:dyDescent="0.25">
      <c r="D102" s="8" t="s">
        <v>510</v>
      </c>
      <c r="E102" s="9" t="s">
        <v>134</v>
      </c>
      <c r="F102" s="66">
        <f t="shared" si="6"/>
        <v>0</v>
      </c>
      <c r="G102" s="9">
        <f t="shared" si="4"/>
        <v>0</v>
      </c>
      <c r="H102" s="9">
        <v>35</v>
      </c>
      <c r="I102" s="9">
        <f t="shared" si="5"/>
        <v>0</v>
      </c>
      <c r="J102" s="9"/>
      <c r="K102" s="9"/>
      <c r="L102" s="9"/>
      <c r="M102" s="9"/>
      <c r="N102" s="9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4:50" x14ac:dyDescent="0.25">
      <c r="D103" s="8" t="s">
        <v>511</v>
      </c>
      <c r="E103" s="9" t="s">
        <v>135</v>
      </c>
      <c r="F103" s="66">
        <f t="shared" si="6"/>
        <v>0</v>
      </c>
      <c r="G103" s="9">
        <f t="shared" si="4"/>
        <v>0</v>
      </c>
      <c r="H103" s="9">
        <v>35</v>
      </c>
      <c r="I103" s="9">
        <f t="shared" si="5"/>
        <v>0</v>
      </c>
      <c r="J103" s="9"/>
      <c r="K103" s="9"/>
      <c r="L103" s="9"/>
      <c r="M103" s="9"/>
      <c r="N103" s="9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4:50" x14ac:dyDescent="0.25">
      <c r="D104" s="8" t="s">
        <v>512</v>
      </c>
      <c r="E104" s="9" t="s">
        <v>136</v>
      </c>
      <c r="F104" s="66">
        <f t="shared" si="6"/>
        <v>0</v>
      </c>
      <c r="G104" s="9">
        <f t="shared" si="4"/>
        <v>0</v>
      </c>
      <c r="H104" s="9">
        <v>25</v>
      </c>
      <c r="I104" s="9">
        <f t="shared" si="5"/>
        <v>0</v>
      </c>
      <c r="J104" s="9"/>
      <c r="K104" s="9"/>
      <c r="L104" s="9"/>
      <c r="M104" s="9"/>
      <c r="N104" s="9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</row>
    <row r="105" spans="4:50" x14ac:dyDescent="0.25">
      <c r="D105" s="8" t="s">
        <v>513</v>
      </c>
      <c r="E105" s="9" t="s">
        <v>137</v>
      </c>
      <c r="F105" s="66">
        <f t="shared" si="6"/>
        <v>0</v>
      </c>
      <c r="G105" s="9">
        <f t="shared" si="4"/>
        <v>0</v>
      </c>
      <c r="H105" s="9">
        <v>25</v>
      </c>
      <c r="I105" s="9">
        <f t="shared" si="5"/>
        <v>0</v>
      </c>
      <c r="J105" s="9"/>
      <c r="K105" s="9"/>
      <c r="L105" s="9"/>
      <c r="M105" s="9"/>
      <c r="N105" s="9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</row>
    <row r="106" spans="4:50" x14ac:dyDescent="0.25">
      <c r="D106" s="8" t="s">
        <v>514</v>
      </c>
      <c r="E106" s="9" t="s">
        <v>138</v>
      </c>
      <c r="F106" s="66">
        <f t="shared" si="6"/>
        <v>0</v>
      </c>
      <c r="G106" s="9">
        <f t="shared" si="4"/>
        <v>0</v>
      </c>
      <c r="H106" s="9">
        <v>25</v>
      </c>
      <c r="I106" s="9">
        <f t="shared" si="5"/>
        <v>0</v>
      </c>
      <c r="J106" s="9"/>
      <c r="K106" s="9"/>
      <c r="L106" s="9"/>
      <c r="M106" s="9"/>
      <c r="N106" s="9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4:50" x14ac:dyDescent="0.25">
      <c r="D107" s="8" t="s">
        <v>515</v>
      </c>
      <c r="E107" s="9" t="s">
        <v>139</v>
      </c>
      <c r="F107" s="66">
        <f t="shared" si="6"/>
        <v>0</v>
      </c>
      <c r="G107" s="9">
        <f t="shared" si="4"/>
        <v>0</v>
      </c>
      <c r="H107" s="9">
        <v>25</v>
      </c>
      <c r="I107" s="9">
        <f t="shared" si="5"/>
        <v>0</v>
      </c>
      <c r="J107" s="9"/>
      <c r="K107" s="9"/>
      <c r="L107" s="9"/>
      <c r="M107" s="9"/>
      <c r="N107" s="9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4:50" x14ac:dyDescent="0.25">
      <c r="D108" s="8" t="s">
        <v>516</v>
      </c>
      <c r="E108" s="9" t="s">
        <v>140</v>
      </c>
      <c r="F108" s="66">
        <f t="shared" si="6"/>
        <v>0</v>
      </c>
      <c r="G108" s="9">
        <f t="shared" si="4"/>
        <v>0</v>
      </c>
      <c r="H108" s="9">
        <v>25</v>
      </c>
      <c r="I108" s="9">
        <f t="shared" si="5"/>
        <v>0</v>
      </c>
      <c r="J108" s="9"/>
      <c r="K108" s="9"/>
      <c r="L108" s="9"/>
      <c r="M108" s="9"/>
      <c r="N108" s="9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4:50" x14ac:dyDescent="0.25">
      <c r="D109" s="8" t="s">
        <v>517</v>
      </c>
      <c r="E109" s="9" t="s">
        <v>141</v>
      </c>
      <c r="F109" s="66">
        <f t="shared" si="6"/>
        <v>0</v>
      </c>
      <c r="G109" s="9">
        <f t="shared" si="4"/>
        <v>0</v>
      </c>
      <c r="H109" s="9">
        <v>25</v>
      </c>
      <c r="I109" s="9">
        <f t="shared" si="5"/>
        <v>0</v>
      </c>
      <c r="J109" s="9"/>
      <c r="K109" s="9"/>
      <c r="L109" s="9"/>
      <c r="M109" s="9"/>
      <c r="N109" s="9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</row>
    <row r="110" spans="4:50" x14ac:dyDescent="0.25">
      <c r="D110" s="8" t="s">
        <v>518</v>
      </c>
      <c r="E110" s="9" t="s">
        <v>142</v>
      </c>
      <c r="F110" s="66">
        <f t="shared" si="6"/>
        <v>0</v>
      </c>
      <c r="G110" s="9">
        <f t="shared" si="4"/>
        <v>0</v>
      </c>
      <c r="H110" s="9">
        <v>25</v>
      </c>
      <c r="I110" s="9">
        <f t="shared" si="5"/>
        <v>0</v>
      </c>
      <c r="J110" s="9"/>
      <c r="K110" s="9"/>
      <c r="L110" s="9"/>
      <c r="M110" s="9"/>
      <c r="N110" s="9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</row>
    <row r="111" spans="4:50" x14ac:dyDescent="0.25">
      <c r="D111" s="8" t="s">
        <v>519</v>
      </c>
      <c r="E111" s="9" t="s">
        <v>143</v>
      </c>
      <c r="F111" s="66">
        <f t="shared" si="6"/>
        <v>0</v>
      </c>
      <c r="G111" s="9">
        <f t="shared" si="4"/>
        <v>0</v>
      </c>
      <c r="H111" s="9">
        <v>25</v>
      </c>
      <c r="I111" s="9">
        <f t="shared" si="5"/>
        <v>0</v>
      </c>
      <c r="J111" s="9"/>
      <c r="K111" s="9"/>
      <c r="L111" s="9"/>
      <c r="M111" s="9"/>
      <c r="N111" s="9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</row>
    <row r="112" spans="4:50" x14ac:dyDescent="0.25">
      <c r="D112" s="8" t="s">
        <v>520</v>
      </c>
      <c r="E112" s="9" t="s">
        <v>408</v>
      </c>
      <c r="F112" s="66">
        <f t="shared" si="6"/>
        <v>0</v>
      </c>
      <c r="G112" s="9">
        <f t="shared" si="4"/>
        <v>0</v>
      </c>
      <c r="H112" s="9">
        <v>25</v>
      </c>
      <c r="I112" s="9">
        <f t="shared" si="5"/>
        <v>0</v>
      </c>
      <c r="J112" s="9"/>
      <c r="K112" s="9"/>
      <c r="L112" s="9"/>
      <c r="M112" s="9"/>
      <c r="N112" s="9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</row>
    <row r="113" spans="4:50" x14ac:dyDescent="0.25">
      <c r="D113" s="10" t="s">
        <v>521</v>
      </c>
      <c r="E113" s="11" t="s">
        <v>144</v>
      </c>
      <c r="F113" s="67">
        <f t="shared" si="6"/>
        <v>0</v>
      </c>
      <c r="G113" s="11">
        <f t="shared" si="4"/>
        <v>0</v>
      </c>
      <c r="H113" s="11">
        <v>25</v>
      </c>
      <c r="I113" s="11">
        <f t="shared" si="5"/>
        <v>0</v>
      </c>
      <c r="J113" s="11"/>
      <c r="K113" s="11"/>
      <c r="L113" s="11"/>
      <c r="M113" s="11"/>
      <c r="N113" s="11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4:50" x14ac:dyDescent="0.25">
      <c r="D114" s="10" t="s">
        <v>522</v>
      </c>
      <c r="E114" s="11" t="s">
        <v>145</v>
      </c>
      <c r="F114" s="67">
        <f t="shared" si="6"/>
        <v>0</v>
      </c>
      <c r="G114" s="11">
        <f t="shared" si="4"/>
        <v>0</v>
      </c>
      <c r="H114" s="11">
        <v>50</v>
      </c>
      <c r="I114" s="11">
        <f t="shared" si="5"/>
        <v>0</v>
      </c>
      <c r="J114" s="11"/>
      <c r="K114" s="11"/>
      <c r="L114" s="11"/>
      <c r="M114" s="11"/>
      <c r="N114" s="11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4:50" x14ac:dyDescent="0.25">
      <c r="D115" s="10" t="s">
        <v>523</v>
      </c>
      <c r="E115" s="11" t="s">
        <v>146</v>
      </c>
      <c r="F115" s="67">
        <f t="shared" si="6"/>
        <v>0</v>
      </c>
      <c r="G115" s="11">
        <f t="shared" si="4"/>
        <v>0</v>
      </c>
      <c r="H115" s="11">
        <v>50</v>
      </c>
      <c r="I115" s="11">
        <f t="shared" si="5"/>
        <v>0</v>
      </c>
      <c r="J115" s="11"/>
      <c r="K115" s="11"/>
      <c r="L115" s="11"/>
      <c r="M115" s="11"/>
      <c r="N115" s="11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4:50" x14ac:dyDescent="0.25">
      <c r="D116" s="10" t="s">
        <v>524</v>
      </c>
      <c r="E116" s="11" t="s">
        <v>147</v>
      </c>
      <c r="F116" s="67">
        <f t="shared" si="6"/>
        <v>0</v>
      </c>
      <c r="G116" s="11">
        <f t="shared" si="4"/>
        <v>0</v>
      </c>
      <c r="H116" s="11">
        <v>50</v>
      </c>
      <c r="I116" s="11">
        <f t="shared" si="5"/>
        <v>0</v>
      </c>
      <c r="J116" s="11"/>
      <c r="K116" s="11"/>
      <c r="L116" s="11"/>
      <c r="M116" s="11"/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4:50" x14ac:dyDescent="0.25">
      <c r="D117" s="10" t="s">
        <v>525</v>
      </c>
      <c r="E117" s="11" t="s">
        <v>148</v>
      </c>
      <c r="F117" s="67">
        <f t="shared" si="6"/>
        <v>0</v>
      </c>
      <c r="G117" s="11">
        <f t="shared" si="4"/>
        <v>0</v>
      </c>
      <c r="H117" s="11">
        <v>50</v>
      </c>
      <c r="I117" s="11">
        <f t="shared" si="5"/>
        <v>0</v>
      </c>
      <c r="J117" s="11"/>
      <c r="K117" s="11"/>
      <c r="L117" s="11"/>
      <c r="M117" s="11"/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4:50" x14ac:dyDescent="0.25">
      <c r="D118" s="10" t="s">
        <v>526</v>
      </c>
      <c r="E118" s="11" t="s">
        <v>149</v>
      </c>
      <c r="F118" s="67">
        <f t="shared" si="6"/>
        <v>0</v>
      </c>
      <c r="G118" s="11">
        <f t="shared" si="4"/>
        <v>0</v>
      </c>
      <c r="H118" s="11">
        <v>50</v>
      </c>
      <c r="I118" s="11">
        <f t="shared" si="5"/>
        <v>0</v>
      </c>
      <c r="J118" s="11"/>
      <c r="K118" s="11"/>
      <c r="L118" s="11"/>
      <c r="M118" s="11"/>
      <c r="N118" s="11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4:50" x14ac:dyDescent="0.25">
      <c r="D119" s="10" t="s">
        <v>527</v>
      </c>
      <c r="E119" s="11" t="s">
        <v>150</v>
      </c>
      <c r="F119" s="67">
        <f t="shared" si="6"/>
        <v>0</v>
      </c>
      <c r="G119" s="11">
        <f t="shared" si="4"/>
        <v>0</v>
      </c>
      <c r="H119" s="11">
        <v>50</v>
      </c>
      <c r="I119" s="11">
        <f t="shared" si="5"/>
        <v>0</v>
      </c>
      <c r="J119" s="11"/>
      <c r="K119" s="11"/>
      <c r="L119" s="11"/>
      <c r="M119" s="11"/>
      <c r="N119" s="11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4:50" x14ac:dyDescent="0.25">
      <c r="D120" s="10" t="s">
        <v>528</v>
      </c>
      <c r="E120" s="11" t="s">
        <v>151</v>
      </c>
      <c r="F120" s="67">
        <f t="shared" si="6"/>
        <v>0</v>
      </c>
      <c r="G120" s="11">
        <f t="shared" si="4"/>
        <v>0</v>
      </c>
      <c r="H120" s="11">
        <v>35</v>
      </c>
      <c r="I120" s="11">
        <f t="shared" si="5"/>
        <v>0</v>
      </c>
      <c r="J120" s="11"/>
      <c r="K120" s="11"/>
      <c r="L120" s="11"/>
      <c r="M120" s="11"/>
      <c r="N120" s="11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4:50" x14ac:dyDescent="0.25">
      <c r="D121" s="10" t="s">
        <v>529</v>
      </c>
      <c r="E121" s="11" t="s">
        <v>152</v>
      </c>
      <c r="F121" s="67">
        <f t="shared" si="6"/>
        <v>0</v>
      </c>
      <c r="G121" s="11">
        <f t="shared" si="4"/>
        <v>0</v>
      </c>
      <c r="H121" s="11">
        <v>35</v>
      </c>
      <c r="I121" s="11">
        <f t="shared" si="5"/>
        <v>0</v>
      </c>
      <c r="J121" s="11"/>
      <c r="K121" s="11"/>
      <c r="L121" s="11"/>
      <c r="M121" s="11"/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4:50" x14ac:dyDescent="0.25">
      <c r="D122" s="10" t="s">
        <v>530</v>
      </c>
      <c r="E122" s="11" t="s">
        <v>153</v>
      </c>
      <c r="F122" s="67">
        <f t="shared" si="6"/>
        <v>0</v>
      </c>
      <c r="G122" s="11">
        <f t="shared" si="4"/>
        <v>0</v>
      </c>
      <c r="H122" s="11">
        <v>35</v>
      </c>
      <c r="I122" s="11">
        <f t="shared" si="5"/>
        <v>0</v>
      </c>
      <c r="J122" s="11"/>
      <c r="K122" s="11"/>
      <c r="L122" s="11"/>
      <c r="M122" s="11"/>
      <c r="N122" s="11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4:50" x14ac:dyDescent="0.25">
      <c r="D123" s="10" t="s">
        <v>531</v>
      </c>
      <c r="E123" s="11" t="s">
        <v>154</v>
      </c>
      <c r="F123" s="67">
        <f t="shared" si="6"/>
        <v>0</v>
      </c>
      <c r="G123" s="11">
        <f t="shared" si="4"/>
        <v>0</v>
      </c>
      <c r="H123" s="11">
        <v>35</v>
      </c>
      <c r="I123" s="11">
        <f t="shared" si="5"/>
        <v>0</v>
      </c>
      <c r="J123" s="11"/>
      <c r="K123" s="11"/>
      <c r="L123" s="11"/>
      <c r="M123" s="11"/>
      <c r="N123" s="11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4:50" x14ac:dyDescent="0.25">
      <c r="D124" s="10" t="s">
        <v>532</v>
      </c>
      <c r="E124" s="11" t="s">
        <v>155</v>
      </c>
      <c r="F124" s="67">
        <f t="shared" si="6"/>
        <v>0</v>
      </c>
      <c r="G124" s="11">
        <f t="shared" si="4"/>
        <v>0</v>
      </c>
      <c r="H124" s="11">
        <v>35</v>
      </c>
      <c r="I124" s="11">
        <f t="shared" si="5"/>
        <v>0</v>
      </c>
      <c r="J124" s="11"/>
      <c r="K124" s="11"/>
      <c r="L124" s="11"/>
      <c r="M124" s="11"/>
      <c r="N124" s="11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4:50" x14ac:dyDescent="0.25">
      <c r="D125" s="10" t="s">
        <v>533</v>
      </c>
      <c r="E125" s="11" t="s">
        <v>156</v>
      </c>
      <c r="F125" s="67">
        <f t="shared" si="6"/>
        <v>0</v>
      </c>
      <c r="G125" s="11">
        <f t="shared" si="4"/>
        <v>0</v>
      </c>
      <c r="H125" s="11">
        <v>35</v>
      </c>
      <c r="I125" s="11">
        <f t="shared" si="5"/>
        <v>0</v>
      </c>
      <c r="J125" s="11"/>
      <c r="K125" s="11"/>
      <c r="L125" s="11"/>
      <c r="M125" s="11"/>
      <c r="N125" s="11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4:50" x14ac:dyDescent="0.25">
      <c r="D126" s="10" t="s">
        <v>534</v>
      </c>
      <c r="E126" s="11" t="s">
        <v>157</v>
      </c>
      <c r="F126" s="67">
        <f t="shared" si="6"/>
        <v>0</v>
      </c>
      <c r="G126" s="11">
        <f t="shared" si="4"/>
        <v>0</v>
      </c>
      <c r="H126" s="11">
        <v>35</v>
      </c>
      <c r="I126" s="11">
        <f t="shared" si="5"/>
        <v>0</v>
      </c>
      <c r="J126" s="11"/>
      <c r="K126" s="11"/>
      <c r="L126" s="11"/>
      <c r="M126" s="11"/>
      <c r="N126" s="11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4:50" x14ac:dyDescent="0.25">
      <c r="D127" s="10" t="s">
        <v>535</v>
      </c>
      <c r="E127" s="11" t="s">
        <v>158</v>
      </c>
      <c r="F127" s="67">
        <f t="shared" si="6"/>
        <v>0</v>
      </c>
      <c r="G127" s="11">
        <f t="shared" si="4"/>
        <v>0</v>
      </c>
      <c r="H127" s="11">
        <v>35</v>
      </c>
      <c r="I127" s="11">
        <f t="shared" si="5"/>
        <v>0</v>
      </c>
      <c r="J127" s="11"/>
      <c r="K127" s="11"/>
      <c r="L127" s="11"/>
      <c r="M127" s="11"/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</row>
    <row r="128" spans="4:50" x14ac:dyDescent="0.25">
      <c r="D128" s="10" t="s">
        <v>536</v>
      </c>
      <c r="E128" s="11" t="s">
        <v>159</v>
      </c>
      <c r="F128" s="67">
        <f t="shared" si="6"/>
        <v>0</v>
      </c>
      <c r="G128" s="11">
        <f t="shared" si="4"/>
        <v>0</v>
      </c>
      <c r="H128" s="11">
        <v>25</v>
      </c>
      <c r="I128" s="11">
        <f t="shared" si="5"/>
        <v>0</v>
      </c>
      <c r="J128" s="11"/>
      <c r="K128" s="11"/>
      <c r="L128" s="11"/>
      <c r="M128" s="11"/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</row>
    <row r="129" spans="4:50" x14ac:dyDescent="0.25">
      <c r="D129" s="10" t="s">
        <v>537</v>
      </c>
      <c r="E129" s="11" t="s">
        <v>160</v>
      </c>
      <c r="F129" s="67">
        <f t="shared" si="6"/>
        <v>0</v>
      </c>
      <c r="G129" s="11">
        <f t="shared" si="4"/>
        <v>0</v>
      </c>
      <c r="H129" s="11">
        <v>25</v>
      </c>
      <c r="I129" s="11">
        <f t="shared" si="5"/>
        <v>0</v>
      </c>
      <c r="J129" s="11"/>
      <c r="K129" s="11"/>
      <c r="L129" s="11"/>
      <c r="M129" s="11"/>
      <c r="N129" s="11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</row>
    <row r="130" spans="4:50" x14ac:dyDescent="0.25">
      <c r="D130" s="10" t="s">
        <v>538</v>
      </c>
      <c r="E130" s="11" t="s">
        <v>161</v>
      </c>
      <c r="F130" s="67">
        <f t="shared" si="6"/>
        <v>0</v>
      </c>
      <c r="G130" s="11">
        <f t="shared" si="4"/>
        <v>0</v>
      </c>
      <c r="H130" s="11">
        <v>25</v>
      </c>
      <c r="I130" s="11">
        <f t="shared" si="5"/>
        <v>0</v>
      </c>
      <c r="J130" s="11"/>
      <c r="K130" s="11"/>
      <c r="L130" s="11"/>
      <c r="M130" s="11"/>
      <c r="N130" s="11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</row>
    <row r="131" spans="4:50" x14ac:dyDescent="0.25">
      <c r="D131" s="10" t="s">
        <v>539</v>
      </c>
      <c r="E131" s="11" t="s">
        <v>162</v>
      </c>
      <c r="F131" s="67">
        <f t="shared" si="6"/>
        <v>0</v>
      </c>
      <c r="G131" s="11">
        <f t="shared" si="4"/>
        <v>0</v>
      </c>
      <c r="H131" s="11">
        <v>25</v>
      </c>
      <c r="I131" s="11">
        <f t="shared" si="5"/>
        <v>0</v>
      </c>
      <c r="J131" s="11"/>
      <c r="K131" s="11"/>
      <c r="L131" s="11"/>
      <c r="M131" s="11"/>
      <c r="N131" s="1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</row>
    <row r="132" spans="4:50" x14ac:dyDescent="0.25">
      <c r="D132" s="10" t="s">
        <v>540</v>
      </c>
      <c r="E132" s="11" t="s">
        <v>163</v>
      </c>
      <c r="F132" s="67">
        <f t="shared" si="6"/>
        <v>0</v>
      </c>
      <c r="G132" s="11">
        <f t="shared" si="4"/>
        <v>0</v>
      </c>
      <c r="H132" s="11">
        <v>15</v>
      </c>
      <c r="I132" s="11">
        <f t="shared" si="5"/>
        <v>0</v>
      </c>
      <c r="J132" s="11"/>
      <c r="K132" s="11"/>
      <c r="L132" s="11"/>
      <c r="M132" s="11"/>
      <c r="N132" s="1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</row>
    <row r="133" spans="4:50" x14ac:dyDescent="0.25">
      <c r="D133" s="10" t="s">
        <v>541</v>
      </c>
      <c r="E133" s="11" t="s">
        <v>164</v>
      </c>
      <c r="F133" s="67">
        <f t="shared" si="6"/>
        <v>0</v>
      </c>
      <c r="G133" s="11">
        <f t="shared" si="4"/>
        <v>0</v>
      </c>
      <c r="H133" s="11">
        <v>15</v>
      </c>
      <c r="I133" s="11">
        <f t="shared" si="5"/>
        <v>0</v>
      </c>
      <c r="J133" s="11"/>
      <c r="K133" s="11"/>
      <c r="L133" s="11"/>
      <c r="M133" s="11"/>
      <c r="N133" s="11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</row>
    <row r="134" spans="4:50" x14ac:dyDescent="0.25">
      <c r="D134" s="10" t="s">
        <v>542</v>
      </c>
      <c r="E134" s="11" t="s">
        <v>165</v>
      </c>
      <c r="F134" s="67">
        <f t="shared" si="6"/>
        <v>0</v>
      </c>
      <c r="G134" s="11">
        <f t="shared" si="4"/>
        <v>0</v>
      </c>
      <c r="H134" s="11">
        <v>15</v>
      </c>
      <c r="I134" s="11">
        <f t="shared" si="5"/>
        <v>0</v>
      </c>
      <c r="J134" s="11"/>
      <c r="K134" s="11"/>
      <c r="L134" s="11"/>
      <c r="M134" s="11"/>
      <c r="N134" s="11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</row>
    <row r="135" spans="4:50" x14ac:dyDescent="0.25">
      <c r="D135" s="10" t="s">
        <v>543</v>
      </c>
      <c r="E135" s="11" t="s">
        <v>166</v>
      </c>
      <c r="F135" s="67">
        <f t="shared" si="6"/>
        <v>0</v>
      </c>
      <c r="G135" s="11">
        <f t="shared" si="4"/>
        <v>0</v>
      </c>
      <c r="H135" s="11">
        <v>15</v>
      </c>
      <c r="I135" s="11">
        <f t="shared" si="5"/>
        <v>0</v>
      </c>
      <c r="J135" s="11"/>
      <c r="K135" s="11"/>
      <c r="L135" s="11"/>
      <c r="M135" s="11"/>
      <c r="N135" s="11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</row>
    <row r="136" spans="4:50" x14ac:dyDescent="0.25">
      <c r="D136" s="12" t="s">
        <v>544</v>
      </c>
      <c r="E136" s="13" t="s">
        <v>167</v>
      </c>
      <c r="F136" s="68">
        <f t="shared" si="6"/>
        <v>0</v>
      </c>
      <c r="G136" s="13">
        <f t="shared" ref="G136" si="7">H136*I136</f>
        <v>0</v>
      </c>
      <c r="H136" s="13">
        <v>35</v>
      </c>
      <c r="I136" s="13">
        <f t="shared" si="5"/>
        <v>0</v>
      </c>
      <c r="J136" s="13"/>
      <c r="K136" s="13"/>
      <c r="L136" s="13"/>
      <c r="M136" s="13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4:50" x14ac:dyDescent="0.25">
      <c r="D137" s="12" t="s">
        <v>545</v>
      </c>
      <c r="E137" s="13" t="s">
        <v>168</v>
      </c>
      <c r="F137" s="68">
        <f t="shared" si="6"/>
        <v>0</v>
      </c>
      <c r="G137" s="13">
        <f t="shared" ref="G137:G160" si="8">H137*I137</f>
        <v>0</v>
      </c>
      <c r="H137" s="13">
        <v>35</v>
      </c>
      <c r="I137" s="13">
        <f t="shared" si="5"/>
        <v>0</v>
      </c>
      <c r="J137" s="13"/>
      <c r="K137" s="13"/>
      <c r="L137" s="13"/>
      <c r="M137" s="13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4:50" x14ac:dyDescent="0.25">
      <c r="D138" s="12" t="s">
        <v>546</v>
      </c>
      <c r="E138" s="13" t="s">
        <v>169</v>
      </c>
      <c r="F138" s="68">
        <f t="shared" si="6"/>
        <v>0</v>
      </c>
      <c r="G138" s="13">
        <f t="shared" si="8"/>
        <v>0</v>
      </c>
      <c r="H138" s="13">
        <v>35</v>
      </c>
      <c r="I138" s="13">
        <f t="shared" si="5"/>
        <v>0</v>
      </c>
      <c r="J138" s="13"/>
      <c r="K138" s="13"/>
      <c r="L138" s="13"/>
      <c r="M138" s="13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</row>
    <row r="139" spans="4:50" x14ac:dyDescent="0.25">
      <c r="D139" s="12" t="s">
        <v>547</v>
      </c>
      <c r="E139" s="13" t="s">
        <v>170</v>
      </c>
      <c r="F139" s="68">
        <f t="shared" si="6"/>
        <v>0</v>
      </c>
      <c r="G139" s="13">
        <f t="shared" si="8"/>
        <v>0</v>
      </c>
      <c r="H139" s="13">
        <v>35</v>
      </c>
      <c r="I139" s="13">
        <f t="shared" si="5"/>
        <v>0</v>
      </c>
      <c r="J139" s="13"/>
      <c r="K139" s="13"/>
      <c r="L139" s="13"/>
      <c r="M139" s="13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4:50" x14ac:dyDescent="0.25">
      <c r="D140" s="12" t="s">
        <v>548</v>
      </c>
      <c r="E140" s="13" t="s">
        <v>171</v>
      </c>
      <c r="F140" s="68">
        <f t="shared" si="6"/>
        <v>0</v>
      </c>
      <c r="G140" s="13">
        <f t="shared" si="8"/>
        <v>0</v>
      </c>
      <c r="H140" s="13">
        <v>15</v>
      </c>
      <c r="I140" s="13">
        <f t="shared" si="5"/>
        <v>0</v>
      </c>
      <c r="J140" s="13"/>
      <c r="K140" s="13"/>
      <c r="L140" s="13"/>
      <c r="M140" s="13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4:50" x14ac:dyDescent="0.25">
      <c r="D141" s="12" t="s">
        <v>549</v>
      </c>
      <c r="E141" s="13" t="s">
        <v>172</v>
      </c>
      <c r="F141" s="68">
        <f t="shared" si="6"/>
        <v>0</v>
      </c>
      <c r="G141" s="13">
        <f t="shared" si="8"/>
        <v>0</v>
      </c>
      <c r="H141" s="13">
        <v>15</v>
      </c>
      <c r="I141" s="13">
        <f t="shared" si="5"/>
        <v>0</v>
      </c>
      <c r="J141" s="13"/>
      <c r="K141" s="13"/>
      <c r="L141" s="13"/>
      <c r="M141" s="13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</row>
    <row r="142" spans="4:50" x14ac:dyDescent="0.25">
      <c r="D142" s="12" t="s">
        <v>550</v>
      </c>
      <c r="E142" s="13" t="s">
        <v>173</v>
      </c>
      <c r="F142" s="68">
        <f t="shared" si="6"/>
        <v>0</v>
      </c>
      <c r="G142" s="13">
        <f t="shared" si="8"/>
        <v>0</v>
      </c>
      <c r="H142" s="13">
        <v>35</v>
      </c>
      <c r="I142" s="13">
        <f t="shared" si="5"/>
        <v>0</v>
      </c>
      <c r="J142" s="13"/>
      <c r="K142" s="13"/>
      <c r="L142" s="13"/>
      <c r="M142" s="13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4:50" x14ac:dyDescent="0.25">
      <c r="D143" s="12" t="s">
        <v>551</v>
      </c>
      <c r="E143" s="13" t="s">
        <v>174</v>
      </c>
      <c r="F143" s="68">
        <f t="shared" si="6"/>
        <v>0</v>
      </c>
      <c r="G143" s="13">
        <f t="shared" si="8"/>
        <v>0</v>
      </c>
      <c r="H143" s="13">
        <v>15</v>
      </c>
      <c r="I143" s="13">
        <f t="shared" si="5"/>
        <v>0</v>
      </c>
      <c r="J143" s="13"/>
      <c r="K143" s="13"/>
      <c r="L143" s="13"/>
      <c r="M143" s="13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</row>
    <row r="144" spans="4:50" x14ac:dyDescent="0.25">
      <c r="D144" s="12" t="s">
        <v>552</v>
      </c>
      <c r="E144" s="13" t="s">
        <v>175</v>
      </c>
      <c r="F144" s="68">
        <f t="shared" si="6"/>
        <v>0</v>
      </c>
      <c r="G144" s="13">
        <f t="shared" si="8"/>
        <v>0</v>
      </c>
      <c r="H144" s="13">
        <v>35</v>
      </c>
      <c r="I144" s="13">
        <f t="shared" si="5"/>
        <v>0</v>
      </c>
      <c r="J144" s="13"/>
      <c r="K144" s="13"/>
      <c r="L144" s="13"/>
      <c r="M144" s="13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4:50" x14ac:dyDescent="0.25">
      <c r="D145" s="12" t="s">
        <v>553</v>
      </c>
      <c r="E145" s="13" t="s">
        <v>176</v>
      </c>
      <c r="F145" s="68">
        <f t="shared" si="6"/>
        <v>0</v>
      </c>
      <c r="G145" s="13">
        <f t="shared" si="8"/>
        <v>0</v>
      </c>
      <c r="H145" s="13">
        <v>15</v>
      </c>
      <c r="I145" s="13">
        <f t="shared" si="5"/>
        <v>0</v>
      </c>
      <c r="J145" s="13"/>
      <c r="K145" s="13"/>
      <c r="L145" s="13"/>
      <c r="M145" s="13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4:50" x14ac:dyDescent="0.25">
      <c r="D146" s="12" t="s">
        <v>554</v>
      </c>
      <c r="E146" s="13" t="s">
        <v>177</v>
      </c>
      <c r="F146" s="68">
        <f t="shared" si="6"/>
        <v>0</v>
      </c>
      <c r="G146" s="13">
        <f t="shared" si="8"/>
        <v>0</v>
      </c>
      <c r="H146" s="13">
        <v>25</v>
      </c>
      <c r="I146" s="13">
        <f t="shared" si="5"/>
        <v>0</v>
      </c>
      <c r="J146" s="13"/>
      <c r="K146" s="13"/>
      <c r="L146" s="13"/>
      <c r="M146" s="13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4:50" x14ac:dyDescent="0.25">
      <c r="D147" s="12" t="s">
        <v>555</v>
      </c>
      <c r="E147" s="13" t="s">
        <v>178</v>
      </c>
      <c r="F147" s="68">
        <f t="shared" si="6"/>
        <v>0</v>
      </c>
      <c r="G147" s="13">
        <f t="shared" si="8"/>
        <v>0</v>
      </c>
      <c r="H147" s="13">
        <v>35</v>
      </c>
      <c r="I147" s="13">
        <f t="shared" si="5"/>
        <v>0</v>
      </c>
      <c r="J147" s="13"/>
      <c r="K147" s="13"/>
      <c r="L147" s="13"/>
      <c r="M147" s="13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4:50" x14ac:dyDescent="0.25">
      <c r="D148" s="12" t="s">
        <v>556</v>
      </c>
      <c r="E148" s="13" t="s">
        <v>179</v>
      </c>
      <c r="F148" s="68">
        <f t="shared" si="6"/>
        <v>0</v>
      </c>
      <c r="G148" s="13">
        <f t="shared" si="8"/>
        <v>0</v>
      </c>
      <c r="H148" s="13">
        <v>35</v>
      </c>
      <c r="I148" s="13">
        <f t="shared" si="5"/>
        <v>0</v>
      </c>
      <c r="J148" s="13"/>
      <c r="K148" s="13"/>
      <c r="L148" s="13"/>
      <c r="M148" s="13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4:50" x14ac:dyDescent="0.25">
      <c r="D149" s="12" t="s">
        <v>557</v>
      </c>
      <c r="E149" s="13" t="s">
        <v>180</v>
      </c>
      <c r="F149" s="68">
        <f t="shared" si="6"/>
        <v>0</v>
      </c>
      <c r="G149" s="13">
        <f t="shared" si="8"/>
        <v>0</v>
      </c>
      <c r="H149" s="13">
        <v>25</v>
      </c>
      <c r="I149" s="13">
        <f t="shared" si="5"/>
        <v>0</v>
      </c>
      <c r="J149" s="13"/>
      <c r="K149" s="13"/>
      <c r="L149" s="13"/>
      <c r="M149" s="13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4:50" x14ac:dyDescent="0.25">
      <c r="D150" s="12" t="s">
        <v>558</v>
      </c>
      <c r="E150" s="13" t="s">
        <v>181</v>
      </c>
      <c r="F150" s="68">
        <f t="shared" si="6"/>
        <v>0</v>
      </c>
      <c r="G150" s="13">
        <f t="shared" si="8"/>
        <v>0</v>
      </c>
      <c r="H150" s="13">
        <v>25</v>
      </c>
      <c r="I150" s="13">
        <f t="shared" si="5"/>
        <v>0</v>
      </c>
      <c r="J150" s="13"/>
      <c r="K150" s="13"/>
      <c r="L150" s="13"/>
      <c r="M150" s="13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4:50" x14ac:dyDescent="0.25">
      <c r="D151" s="12" t="s">
        <v>559</v>
      </c>
      <c r="E151" s="13" t="s">
        <v>182</v>
      </c>
      <c r="F151" s="68">
        <f t="shared" si="6"/>
        <v>0</v>
      </c>
      <c r="G151" s="13">
        <f t="shared" si="8"/>
        <v>0</v>
      </c>
      <c r="H151" s="13">
        <v>25</v>
      </c>
      <c r="I151" s="13">
        <f t="shared" si="5"/>
        <v>0</v>
      </c>
      <c r="J151" s="13"/>
      <c r="K151" s="13"/>
      <c r="L151" s="13"/>
      <c r="M151" s="13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</row>
    <row r="152" spans="4:50" x14ac:dyDescent="0.25">
      <c r="D152" s="12" t="s">
        <v>560</v>
      </c>
      <c r="E152" s="13" t="s">
        <v>183</v>
      </c>
      <c r="F152" s="68">
        <f t="shared" si="6"/>
        <v>0</v>
      </c>
      <c r="G152" s="13">
        <f t="shared" si="8"/>
        <v>0</v>
      </c>
      <c r="H152" s="13">
        <v>25</v>
      </c>
      <c r="I152" s="13">
        <f t="shared" si="5"/>
        <v>0</v>
      </c>
      <c r="J152" s="13"/>
      <c r="K152" s="13"/>
      <c r="L152" s="13"/>
      <c r="M152" s="13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4:50" x14ac:dyDescent="0.25">
      <c r="D153" s="12" t="s">
        <v>561</v>
      </c>
      <c r="E153" s="13" t="s">
        <v>184</v>
      </c>
      <c r="F153" s="68">
        <f t="shared" si="6"/>
        <v>0</v>
      </c>
      <c r="G153" s="13">
        <f t="shared" si="8"/>
        <v>0</v>
      </c>
      <c r="H153" s="13">
        <v>15</v>
      </c>
      <c r="I153" s="13">
        <f t="shared" si="5"/>
        <v>0</v>
      </c>
      <c r="J153" s="13"/>
      <c r="K153" s="13"/>
      <c r="L153" s="13"/>
      <c r="M153" s="13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</row>
    <row r="154" spans="4:50" x14ac:dyDescent="0.25">
      <c r="D154" s="12" t="s">
        <v>562</v>
      </c>
      <c r="E154" s="13" t="s">
        <v>185</v>
      </c>
      <c r="F154" s="68">
        <f t="shared" si="6"/>
        <v>0</v>
      </c>
      <c r="G154" s="13">
        <f t="shared" si="8"/>
        <v>0</v>
      </c>
      <c r="H154" s="13">
        <v>35</v>
      </c>
      <c r="I154" s="13">
        <f t="shared" si="5"/>
        <v>0</v>
      </c>
      <c r="J154" s="13"/>
      <c r="K154" s="13"/>
      <c r="L154" s="13"/>
      <c r="M154" s="13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4:50" x14ac:dyDescent="0.25">
      <c r="D155" s="12" t="s">
        <v>563</v>
      </c>
      <c r="E155" s="13" t="s">
        <v>186</v>
      </c>
      <c r="F155" s="68">
        <f t="shared" si="6"/>
        <v>0</v>
      </c>
      <c r="G155" s="13">
        <f t="shared" si="8"/>
        <v>0</v>
      </c>
      <c r="H155" s="13">
        <v>25</v>
      </c>
      <c r="I155" s="13">
        <f t="shared" si="5"/>
        <v>0</v>
      </c>
      <c r="J155" s="13"/>
      <c r="K155" s="13"/>
      <c r="L155" s="13"/>
      <c r="M155" s="13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4:50" x14ac:dyDescent="0.25">
      <c r="D156" s="12" t="s">
        <v>564</v>
      </c>
      <c r="E156" s="13" t="s">
        <v>187</v>
      </c>
      <c r="F156" s="68">
        <f t="shared" si="6"/>
        <v>0</v>
      </c>
      <c r="G156" s="13">
        <f t="shared" si="8"/>
        <v>0</v>
      </c>
      <c r="H156" s="13">
        <v>15</v>
      </c>
      <c r="I156" s="13">
        <f t="shared" si="5"/>
        <v>0</v>
      </c>
      <c r="J156" s="13"/>
      <c r="K156" s="13"/>
      <c r="L156" s="13"/>
      <c r="M156" s="13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4:50" x14ac:dyDescent="0.25">
      <c r="D157" s="12" t="s">
        <v>565</v>
      </c>
      <c r="E157" s="13" t="s">
        <v>188</v>
      </c>
      <c r="F157" s="68">
        <f t="shared" si="6"/>
        <v>0</v>
      </c>
      <c r="G157" s="13">
        <f t="shared" si="8"/>
        <v>0</v>
      </c>
      <c r="H157" s="13">
        <v>15</v>
      </c>
      <c r="I157" s="13">
        <f t="shared" si="5"/>
        <v>0</v>
      </c>
      <c r="J157" s="13"/>
      <c r="K157" s="13"/>
      <c r="L157" s="13"/>
      <c r="M157" s="13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4:50" x14ac:dyDescent="0.25">
      <c r="D158" s="12" t="s">
        <v>566</v>
      </c>
      <c r="E158" s="13" t="s">
        <v>189</v>
      </c>
      <c r="F158" s="68">
        <f t="shared" si="6"/>
        <v>0</v>
      </c>
      <c r="G158" s="13">
        <f t="shared" si="8"/>
        <v>0</v>
      </c>
      <c r="H158" s="13">
        <v>15</v>
      </c>
      <c r="I158" s="13">
        <f t="shared" ref="I158:I160" si="9">SUM(O158:AX158)</f>
        <v>0</v>
      </c>
      <c r="J158" s="13"/>
      <c r="K158" s="13"/>
      <c r="L158" s="13"/>
      <c r="M158" s="13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4:50" x14ac:dyDescent="0.25">
      <c r="D159" s="12" t="s">
        <v>567</v>
      </c>
      <c r="E159" s="13" t="s">
        <v>190</v>
      </c>
      <c r="F159" s="68">
        <f t="shared" ref="F159:F160" si="10">G159*$D$1</f>
        <v>0</v>
      </c>
      <c r="G159" s="13">
        <f t="shared" si="8"/>
        <v>0</v>
      </c>
      <c r="H159" s="13">
        <v>15</v>
      </c>
      <c r="I159" s="13">
        <f t="shared" si="9"/>
        <v>0</v>
      </c>
      <c r="J159" s="13"/>
      <c r="K159" s="13"/>
      <c r="L159" s="13"/>
      <c r="M159" s="13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4:50" x14ac:dyDescent="0.25">
      <c r="D160" s="12" t="s">
        <v>568</v>
      </c>
      <c r="E160" s="13" t="s">
        <v>191</v>
      </c>
      <c r="F160" s="68">
        <f t="shared" si="10"/>
        <v>0</v>
      </c>
      <c r="G160" s="13">
        <f t="shared" si="8"/>
        <v>0</v>
      </c>
      <c r="H160" s="13">
        <v>15</v>
      </c>
      <c r="I160" s="13">
        <f t="shared" si="9"/>
        <v>0</v>
      </c>
      <c r="J160" s="13"/>
      <c r="K160" s="13"/>
      <c r="L160" s="13"/>
      <c r="M160" s="13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4:50" x14ac:dyDescent="0.25">
      <c r="D161" s="14" t="s">
        <v>569</v>
      </c>
      <c r="E161" s="15" t="s">
        <v>192</v>
      </c>
      <c r="F161" s="69"/>
      <c r="G161" s="15">
        <f t="shared" ref="G161:G194" si="11">H161*I161</f>
        <v>0</v>
      </c>
      <c r="H161" s="15"/>
      <c r="I161" s="15"/>
      <c r="J161" s="15"/>
      <c r="K161" s="15"/>
      <c r="L161" s="15"/>
      <c r="M161" s="15"/>
      <c r="N161" s="1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4:50" x14ac:dyDescent="0.25">
      <c r="D162" s="14" t="s">
        <v>570</v>
      </c>
      <c r="E162" s="15" t="s">
        <v>193</v>
      </c>
      <c r="F162" s="69"/>
      <c r="G162" s="15">
        <f t="shared" si="11"/>
        <v>0</v>
      </c>
      <c r="H162" s="15"/>
      <c r="I162" s="15"/>
      <c r="J162" s="15"/>
      <c r="K162" s="15"/>
      <c r="L162" s="15"/>
      <c r="M162" s="15"/>
      <c r="N162" s="1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4:50" x14ac:dyDescent="0.25">
      <c r="D163" s="14" t="s">
        <v>571</v>
      </c>
      <c r="E163" s="15" t="s">
        <v>194</v>
      </c>
      <c r="F163" s="69"/>
      <c r="G163" s="15">
        <f t="shared" si="11"/>
        <v>0</v>
      </c>
      <c r="H163" s="15"/>
      <c r="I163" s="15"/>
      <c r="J163" s="15"/>
      <c r="K163" s="15"/>
      <c r="L163" s="15"/>
      <c r="M163" s="15"/>
      <c r="N163" s="1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4:50" x14ac:dyDescent="0.25">
      <c r="D164" s="14" t="s">
        <v>572</v>
      </c>
      <c r="E164" s="15" t="s">
        <v>195</v>
      </c>
      <c r="F164" s="69"/>
      <c r="G164" s="15">
        <f t="shared" si="11"/>
        <v>0</v>
      </c>
      <c r="H164" s="15"/>
      <c r="I164" s="15"/>
      <c r="J164" s="15"/>
      <c r="K164" s="15"/>
      <c r="L164" s="15"/>
      <c r="M164" s="15"/>
      <c r="N164" s="1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4:50" x14ac:dyDescent="0.25">
      <c r="D165" s="14" t="s">
        <v>573</v>
      </c>
      <c r="E165" s="15" t="s">
        <v>196</v>
      </c>
      <c r="F165" s="69"/>
      <c r="G165" s="15">
        <f t="shared" si="11"/>
        <v>0</v>
      </c>
      <c r="H165" s="15"/>
      <c r="I165" s="15"/>
      <c r="J165" s="15"/>
      <c r="K165" s="15"/>
      <c r="L165" s="15"/>
      <c r="M165" s="15"/>
      <c r="N165" s="1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4:50" x14ac:dyDescent="0.25">
      <c r="D166" s="14" t="s">
        <v>574</v>
      </c>
      <c r="E166" s="15" t="s">
        <v>197</v>
      </c>
      <c r="F166" s="69"/>
      <c r="G166" s="15">
        <f t="shared" si="11"/>
        <v>0</v>
      </c>
      <c r="H166" s="15"/>
      <c r="I166" s="15"/>
      <c r="J166" s="15"/>
      <c r="K166" s="15"/>
      <c r="L166" s="15"/>
      <c r="M166" s="15"/>
      <c r="N166" s="1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4:50" x14ac:dyDescent="0.25">
      <c r="D167" s="14" t="s">
        <v>575</v>
      </c>
      <c r="E167" s="15" t="s">
        <v>198</v>
      </c>
      <c r="F167" s="69"/>
      <c r="G167" s="15">
        <f t="shared" si="11"/>
        <v>0</v>
      </c>
      <c r="H167" s="15"/>
      <c r="I167" s="15"/>
      <c r="J167" s="15"/>
      <c r="K167" s="15"/>
      <c r="L167" s="15"/>
      <c r="M167" s="15"/>
      <c r="N167" s="1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4:50" x14ac:dyDescent="0.25">
      <c r="D168" s="14" t="s">
        <v>576</v>
      </c>
      <c r="E168" s="15" t="s">
        <v>199</v>
      </c>
      <c r="F168" s="69"/>
      <c r="G168" s="15">
        <f t="shared" si="11"/>
        <v>0</v>
      </c>
      <c r="H168" s="15"/>
      <c r="I168" s="15"/>
      <c r="J168" s="15"/>
      <c r="K168" s="15"/>
      <c r="L168" s="15"/>
      <c r="M168" s="15"/>
      <c r="N168" s="1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4:50" x14ac:dyDescent="0.25">
      <c r="D169" s="14" t="s">
        <v>577</v>
      </c>
      <c r="E169" s="15" t="s">
        <v>200</v>
      </c>
      <c r="F169" s="69"/>
      <c r="G169" s="15">
        <f t="shared" si="11"/>
        <v>0</v>
      </c>
      <c r="H169" s="15"/>
      <c r="I169" s="15"/>
      <c r="J169" s="15"/>
      <c r="K169" s="15"/>
      <c r="L169" s="15"/>
      <c r="M169" s="15"/>
      <c r="N169" s="1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4:50" x14ac:dyDescent="0.25">
      <c r="D170" s="4" t="s">
        <v>578</v>
      </c>
      <c r="E170" s="5" t="s">
        <v>201</v>
      </c>
      <c r="F170" s="64"/>
      <c r="G170" s="5">
        <f t="shared" si="11"/>
        <v>0</v>
      </c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4:50" x14ac:dyDescent="0.25">
      <c r="D171" s="4" t="s">
        <v>579</v>
      </c>
      <c r="E171" s="5" t="s">
        <v>202</v>
      </c>
      <c r="F171" s="64"/>
      <c r="G171" s="5">
        <f t="shared" si="11"/>
        <v>0</v>
      </c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4:50" x14ac:dyDescent="0.25">
      <c r="D172" s="4" t="s">
        <v>580</v>
      </c>
      <c r="E172" s="5" t="s">
        <v>203</v>
      </c>
      <c r="F172" s="64"/>
      <c r="G172" s="5">
        <f t="shared" si="11"/>
        <v>0</v>
      </c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4:50" x14ac:dyDescent="0.25">
      <c r="D173" s="4" t="s">
        <v>581</v>
      </c>
      <c r="E173" s="5" t="s">
        <v>204</v>
      </c>
      <c r="F173" s="64"/>
      <c r="G173" s="5">
        <f t="shared" si="11"/>
        <v>0</v>
      </c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4:50" x14ac:dyDescent="0.25">
      <c r="D174" s="4" t="s">
        <v>582</v>
      </c>
      <c r="E174" s="5" t="s">
        <v>205</v>
      </c>
      <c r="F174" s="64"/>
      <c r="G174" s="5">
        <f t="shared" si="11"/>
        <v>0</v>
      </c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4:50" x14ac:dyDescent="0.25">
      <c r="D175" s="4" t="s">
        <v>583</v>
      </c>
      <c r="E175" s="5" t="s">
        <v>206</v>
      </c>
      <c r="F175" s="64"/>
      <c r="G175" s="5">
        <f t="shared" si="11"/>
        <v>0</v>
      </c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4:50" x14ac:dyDescent="0.25">
      <c r="D176" s="4" t="s">
        <v>584</v>
      </c>
      <c r="E176" s="5" t="s">
        <v>207</v>
      </c>
      <c r="F176" s="64"/>
      <c r="G176" s="5">
        <f t="shared" si="11"/>
        <v>0</v>
      </c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4:50" x14ac:dyDescent="0.25">
      <c r="D177" s="4" t="s">
        <v>585</v>
      </c>
      <c r="E177" s="5" t="s">
        <v>208</v>
      </c>
      <c r="F177" s="64"/>
      <c r="G177" s="5">
        <f t="shared" si="11"/>
        <v>0</v>
      </c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4:50" x14ac:dyDescent="0.25">
      <c r="D178" s="4" t="s">
        <v>586</v>
      </c>
      <c r="E178" s="5" t="s">
        <v>209</v>
      </c>
      <c r="F178" s="64"/>
      <c r="G178" s="5">
        <f t="shared" si="11"/>
        <v>0</v>
      </c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4:50" x14ac:dyDescent="0.25">
      <c r="D179" s="12" t="s">
        <v>587</v>
      </c>
      <c r="E179" s="13" t="s">
        <v>210</v>
      </c>
      <c r="F179" s="68"/>
      <c r="G179" s="13">
        <f t="shared" si="11"/>
        <v>0</v>
      </c>
      <c r="H179" s="13"/>
      <c r="I179" s="13"/>
      <c r="J179" s="13"/>
      <c r="K179" s="13"/>
      <c r="L179" s="13"/>
      <c r="M179" s="13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4:50" x14ac:dyDescent="0.25">
      <c r="D180" s="12" t="s">
        <v>588</v>
      </c>
      <c r="E180" s="13" t="s">
        <v>211</v>
      </c>
      <c r="F180" s="68"/>
      <c r="G180" s="13">
        <f t="shared" si="11"/>
        <v>0</v>
      </c>
      <c r="H180" s="13"/>
      <c r="I180" s="13"/>
      <c r="J180" s="13"/>
      <c r="K180" s="13"/>
      <c r="L180" s="13"/>
      <c r="M180" s="13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4:50" x14ac:dyDescent="0.25">
      <c r="D181" s="10" t="s">
        <v>589</v>
      </c>
      <c r="E181" s="11" t="s">
        <v>212</v>
      </c>
      <c r="F181" s="67"/>
      <c r="G181" s="11">
        <f t="shared" si="11"/>
        <v>0</v>
      </c>
      <c r="H181" s="11"/>
      <c r="I181" s="11"/>
      <c r="J181" s="11"/>
      <c r="K181" s="11"/>
      <c r="L181" s="11"/>
      <c r="M181" s="11"/>
      <c r="N181" s="1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</row>
    <row r="182" spans="4:50" x14ac:dyDescent="0.25">
      <c r="D182" s="10" t="s">
        <v>590</v>
      </c>
      <c r="E182" s="11" t="s">
        <v>213</v>
      </c>
      <c r="F182" s="67"/>
      <c r="G182" s="11">
        <f t="shared" si="11"/>
        <v>0</v>
      </c>
      <c r="H182" s="11"/>
      <c r="I182" s="11"/>
      <c r="J182" s="11"/>
      <c r="K182" s="11"/>
      <c r="L182" s="11"/>
      <c r="M182" s="11"/>
      <c r="N182" s="1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</row>
    <row r="183" spans="4:50" x14ac:dyDescent="0.25">
      <c r="D183" s="6" t="s">
        <v>618</v>
      </c>
      <c r="E183" s="7" t="s">
        <v>214</v>
      </c>
      <c r="F183" s="65"/>
      <c r="G183" s="7">
        <f t="shared" si="11"/>
        <v>0</v>
      </c>
      <c r="H183" s="7"/>
      <c r="I183" s="7"/>
      <c r="J183" s="7"/>
      <c r="K183" s="7"/>
      <c r="L183" s="7"/>
      <c r="M183" s="7"/>
      <c r="N183" s="7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4:50" x14ac:dyDescent="0.25">
      <c r="D184" s="6" t="s">
        <v>592</v>
      </c>
      <c r="E184" s="7" t="s">
        <v>215</v>
      </c>
      <c r="F184" s="65"/>
      <c r="G184" s="7">
        <f t="shared" si="11"/>
        <v>0</v>
      </c>
      <c r="H184" s="7"/>
      <c r="I184" s="7"/>
      <c r="J184" s="7"/>
      <c r="K184" s="7"/>
      <c r="L184" s="7"/>
      <c r="M184" s="7"/>
      <c r="N184" s="7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4:50" x14ac:dyDescent="0.25">
      <c r="D185" s="6" t="s">
        <v>593</v>
      </c>
      <c r="E185" s="7" t="s">
        <v>216</v>
      </c>
      <c r="F185" s="65"/>
      <c r="G185" s="7">
        <f t="shared" si="11"/>
        <v>0</v>
      </c>
      <c r="H185" s="7"/>
      <c r="I185" s="7"/>
      <c r="J185" s="7"/>
      <c r="K185" s="7"/>
      <c r="L185" s="7"/>
      <c r="M185" s="7"/>
      <c r="N185" s="7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4:50" x14ac:dyDescent="0.25">
      <c r="D186" s="16" t="s">
        <v>594</v>
      </c>
      <c r="E186" s="17" t="s">
        <v>217</v>
      </c>
      <c r="F186" s="70">
        <f t="shared" ref="F186:F194" si="12">G186*$D$1</f>
        <v>0</v>
      </c>
      <c r="G186" s="17">
        <f t="shared" si="11"/>
        <v>0</v>
      </c>
      <c r="H186" s="17">
        <v>50</v>
      </c>
      <c r="I186" s="17">
        <f>SUM(O186:AX186)</f>
        <v>0</v>
      </c>
      <c r="J186" s="17"/>
      <c r="K186" s="17"/>
      <c r="L186" s="17"/>
      <c r="M186" s="17"/>
      <c r="N186" s="17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4:50" x14ac:dyDescent="0.25">
      <c r="D187" s="16" t="s">
        <v>595</v>
      </c>
      <c r="E187" s="17" t="s">
        <v>218</v>
      </c>
      <c r="F187" s="70">
        <f t="shared" si="12"/>
        <v>0</v>
      </c>
      <c r="G187" s="17">
        <f t="shared" si="11"/>
        <v>0</v>
      </c>
      <c r="H187" s="17">
        <v>25</v>
      </c>
      <c r="I187" s="17">
        <f t="shared" ref="I187:I193" si="13">SUM(O187:AX187)</f>
        <v>0</v>
      </c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</row>
    <row r="188" spans="4:50" x14ac:dyDescent="0.25">
      <c r="D188" s="16" t="s">
        <v>596</v>
      </c>
      <c r="E188" s="17" t="s">
        <v>219</v>
      </c>
      <c r="F188" s="70">
        <f t="shared" si="12"/>
        <v>0</v>
      </c>
      <c r="G188" s="17">
        <f t="shared" si="11"/>
        <v>0</v>
      </c>
      <c r="H188" s="17">
        <v>25</v>
      </c>
      <c r="I188" s="17">
        <f t="shared" si="13"/>
        <v>0</v>
      </c>
      <c r="J188" s="17"/>
      <c r="K188" s="17"/>
      <c r="L188" s="17"/>
      <c r="M188" s="17"/>
      <c r="N188" s="17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</row>
    <row r="189" spans="4:50" x14ac:dyDescent="0.25">
      <c r="D189" s="16" t="s">
        <v>597</v>
      </c>
      <c r="E189" s="17" t="s">
        <v>220</v>
      </c>
      <c r="F189" s="70">
        <f t="shared" si="12"/>
        <v>0</v>
      </c>
      <c r="G189" s="17">
        <f t="shared" si="11"/>
        <v>0</v>
      </c>
      <c r="H189" s="17">
        <v>35</v>
      </c>
      <c r="I189" s="17">
        <f t="shared" si="13"/>
        <v>0</v>
      </c>
      <c r="J189" s="17"/>
      <c r="K189" s="17"/>
      <c r="L189" s="17"/>
      <c r="M189" s="17"/>
      <c r="N189" s="17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</row>
    <row r="190" spans="4:50" x14ac:dyDescent="0.25">
      <c r="D190" s="16" t="s">
        <v>598</v>
      </c>
      <c r="E190" s="17" t="s">
        <v>221</v>
      </c>
      <c r="F190" s="70">
        <f t="shared" si="12"/>
        <v>0</v>
      </c>
      <c r="G190" s="17">
        <f t="shared" si="11"/>
        <v>0</v>
      </c>
      <c r="H190" s="17">
        <v>15</v>
      </c>
      <c r="I190" s="17">
        <f t="shared" si="13"/>
        <v>0</v>
      </c>
      <c r="J190" s="17"/>
      <c r="K190" s="17"/>
      <c r="L190" s="17"/>
      <c r="M190" s="17"/>
      <c r="N190" s="17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</row>
    <row r="191" spans="4:50" x14ac:dyDescent="0.25">
      <c r="D191" s="16" t="s">
        <v>599</v>
      </c>
      <c r="E191" s="17" t="s">
        <v>222</v>
      </c>
      <c r="F191" s="70">
        <f t="shared" si="12"/>
        <v>0</v>
      </c>
      <c r="G191" s="17">
        <f t="shared" si="11"/>
        <v>0</v>
      </c>
      <c r="H191" s="17">
        <v>35</v>
      </c>
      <c r="I191" s="17">
        <f t="shared" si="13"/>
        <v>0</v>
      </c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</row>
    <row r="192" spans="4:50" x14ac:dyDescent="0.25">
      <c r="D192" s="16" t="s">
        <v>600</v>
      </c>
      <c r="E192" s="17" t="s">
        <v>223</v>
      </c>
      <c r="F192" s="70">
        <f t="shared" si="12"/>
        <v>0</v>
      </c>
      <c r="G192" s="17">
        <f t="shared" si="11"/>
        <v>0</v>
      </c>
      <c r="H192" s="17">
        <v>50</v>
      </c>
      <c r="I192" s="17">
        <f t="shared" si="13"/>
        <v>0</v>
      </c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4:50" x14ac:dyDescent="0.25">
      <c r="D193" s="16" t="s">
        <v>601</v>
      </c>
      <c r="E193" s="17" t="s">
        <v>224</v>
      </c>
      <c r="F193" s="70">
        <f t="shared" si="12"/>
        <v>0</v>
      </c>
      <c r="G193" s="17">
        <f t="shared" si="11"/>
        <v>0</v>
      </c>
      <c r="H193" s="17">
        <v>25</v>
      </c>
      <c r="I193" s="17">
        <f t="shared" si="13"/>
        <v>0</v>
      </c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4:50" x14ac:dyDescent="0.25">
      <c r="D194" s="16" t="s">
        <v>619</v>
      </c>
      <c r="E194" s="17" t="s">
        <v>225</v>
      </c>
      <c r="F194" s="70">
        <f t="shared" si="12"/>
        <v>0</v>
      </c>
      <c r="G194" s="17">
        <f t="shared" si="11"/>
        <v>0</v>
      </c>
      <c r="H194" s="17">
        <v>25</v>
      </c>
      <c r="I194" s="17">
        <f>SUM(O194:AX194)</f>
        <v>0</v>
      </c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</row>
    <row r="195" spans="4:50" x14ac:dyDescent="0.25">
      <c r="F195" s="63">
        <f>SUM(F4:F194)</f>
        <v>244983.02999999997</v>
      </c>
    </row>
    <row r="197" spans="4:50" x14ac:dyDescent="0.25">
      <c r="U197">
        <f>1512-1428</f>
        <v>84</v>
      </c>
    </row>
  </sheetData>
  <mergeCells count="1">
    <mergeCell ref="J2:N2"/>
  </mergeCells>
  <pageMargins left="0.7" right="0" top="0.75" bottom="0.75" header="0.3" footer="0.3"/>
  <pageSetup paperSize="8" scale="3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197"/>
  <sheetViews>
    <sheetView view="pageBreakPreview" zoomScale="60" zoomScaleNormal="60" workbookViewId="0">
      <pane xSplit="18" ySplit="20" topLeftCell="S21" activePane="bottomRight" state="frozen"/>
      <selection pane="topRight" activeCell="Q1" sqref="Q1"/>
      <selection pane="bottomLeft" activeCell="A21" sqref="A21"/>
      <selection pane="bottomRight" activeCell="Q201" sqref="Q201"/>
    </sheetView>
  </sheetViews>
  <sheetFormatPr defaultRowHeight="15" x14ac:dyDescent="0.25"/>
  <cols>
    <col min="1" max="3" width="15" hidden="1" customWidth="1"/>
    <col min="4" max="4" width="14" customWidth="1"/>
    <col min="5" max="5" width="8.7109375" style="1"/>
    <col min="6" max="6" width="12.7109375" style="63" customWidth="1"/>
    <col min="7" max="9" width="8.7109375" style="1"/>
    <col min="10" max="14" width="0" style="1" hidden="1" customWidth="1"/>
  </cols>
  <sheetData>
    <row r="1" spans="4:50" x14ac:dyDescent="0.25">
      <c r="D1">
        <v>4.9341999999999997</v>
      </c>
      <c r="R1" s="61"/>
      <c r="S1" s="61"/>
      <c r="T1" s="61"/>
      <c r="U1" s="61"/>
      <c r="V1" s="61"/>
      <c r="W1" s="61"/>
      <c r="X1" s="61"/>
      <c r="Y1" s="61"/>
      <c r="Z1" s="61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</row>
    <row r="2" spans="4:50" s="1" customFormat="1" x14ac:dyDescent="0.25">
      <c r="F2" s="63" t="s">
        <v>273</v>
      </c>
      <c r="G2" s="1" t="s">
        <v>269</v>
      </c>
      <c r="H2" s="1" t="s">
        <v>271</v>
      </c>
      <c r="I2" s="1" t="s">
        <v>269</v>
      </c>
      <c r="J2" s="181" t="s">
        <v>263</v>
      </c>
      <c r="K2" s="181"/>
      <c r="L2" s="181"/>
      <c r="M2" s="181"/>
      <c r="N2" s="181"/>
      <c r="O2" s="2">
        <v>44927</v>
      </c>
      <c r="P2" s="2">
        <v>44958</v>
      </c>
      <c r="Q2" s="2">
        <v>44986</v>
      </c>
      <c r="R2" s="2">
        <v>45017</v>
      </c>
      <c r="S2" s="2">
        <v>45047</v>
      </c>
      <c r="T2" s="2">
        <v>45078</v>
      </c>
      <c r="U2" s="2">
        <v>45108</v>
      </c>
      <c r="V2" s="2">
        <v>45139</v>
      </c>
      <c r="W2" s="2">
        <v>45170</v>
      </c>
      <c r="X2" s="2">
        <v>45200</v>
      </c>
      <c r="Y2" s="2">
        <v>45231</v>
      </c>
      <c r="Z2" s="2">
        <v>45261</v>
      </c>
      <c r="AA2" s="2">
        <v>45292</v>
      </c>
      <c r="AB2" s="2">
        <v>45323</v>
      </c>
      <c r="AC2" s="2">
        <v>45352</v>
      </c>
      <c r="AD2" s="2">
        <v>45383</v>
      </c>
      <c r="AE2" s="2">
        <v>45413</v>
      </c>
      <c r="AF2" s="2">
        <v>45444</v>
      </c>
      <c r="AG2" s="2">
        <v>45474</v>
      </c>
      <c r="AH2" s="2">
        <v>45505</v>
      </c>
      <c r="AI2" s="2">
        <v>45536</v>
      </c>
      <c r="AJ2" s="2">
        <v>45566</v>
      </c>
      <c r="AK2" s="2">
        <v>45597</v>
      </c>
      <c r="AL2" s="2">
        <v>45627</v>
      </c>
      <c r="AM2" s="2">
        <v>45658</v>
      </c>
      <c r="AN2" s="2">
        <v>45689</v>
      </c>
      <c r="AO2" s="2">
        <v>45717</v>
      </c>
      <c r="AP2" s="2">
        <v>45748</v>
      </c>
      <c r="AQ2" s="2">
        <v>45778</v>
      </c>
      <c r="AR2" s="2">
        <v>45809</v>
      </c>
      <c r="AS2" s="2">
        <v>45839</v>
      </c>
      <c r="AT2" s="2">
        <v>45870</v>
      </c>
      <c r="AU2" s="2">
        <v>45901</v>
      </c>
      <c r="AV2" s="2">
        <v>45931</v>
      </c>
      <c r="AW2" s="2">
        <v>45962</v>
      </c>
      <c r="AX2" s="2">
        <v>45992</v>
      </c>
    </row>
    <row r="3" spans="4:50" s="1" customFormat="1" x14ac:dyDescent="0.25">
      <c r="F3" s="63" t="s">
        <v>274</v>
      </c>
      <c r="G3" s="1" t="s">
        <v>275</v>
      </c>
      <c r="H3" s="1" t="s">
        <v>272</v>
      </c>
      <c r="I3" s="1" t="s">
        <v>270</v>
      </c>
      <c r="J3" s="72" t="s">
        <v>264</v>
      </c>
      <c r="K3" s="72" t="s">
        <v>265</v>
      </c>
      <c r="L3" s="72" t="s">
        <v>266</v>
      </c>
      <c r="M3" s="72" t="s">
        <v>267</v>
      </c>
      <c r="N3" s="72" t="s">
        <v>268</v>
      </c>
      <c r="O3" s="3" t="s">
        <v>0</v>
      </c>
      <c r="P3" s="3" t="s">
        <v>1</v>
      </c>
      <c r="Q3" s="3" t="s">
        <v>2</v>
      </c>
      <c r="R3" s="3" t="s">
        <v>3</v>
      </c>
      <c r="S3" s="3" t="s">
        <v>4</v>
      </c>
      <c r="T3" s="3" t="s">
        <v>5</v>
      </c>
      <c r="U3" s="3" t="s">
        <v>6</v>
      </c>
      <c r="V3" s="3" t="s">
        <v>7</v>
      </c>
      <c r="W3" s="3" t="s">
        <v>8</v>
      </c>
      <c r="X3" s="3" t="s">
        <v>9</v>
      </c>
      <c r="Y3" s="3" t="s">
        <v>10</v>
      </c>
      <c r="Z3" s="3" t="s">
        <v>11</v>
      </c>
      <c r="AA3" s="3" t="s">
        <v>12</v>
      </c>
      <c r="AB3" s="3" t="s">
        <v>13</v>
      </c>
      <c r="AC3" s="3" t="s">
        <v>14</v>
      </c>
      <c r="AD3" s="3" t="s">
        <v>15</v>
      </c>
      <c r="AE3" s="3" t="s">
        <v>16</v>
      </c>
      <c r="AF3" s="3" t="s">
        <v>17</v>
      </c>
      <c r="AG3" s="3" t="s">
        <v>18</v>
      </c>
      <c r="AH3" s="3" t="s">
        <v>19</v>
      </c>
      <c r="AI3" s="3" t="s">
        <v>20</v>
      </c>
      <c r="AJ3" s="3" t="s">
        <v>21</v>
      </c>
      <c r="AK3" s="3" t="s">
        <v>22</v>
      </c>
      <c r="AL3" s="3" t="s">
        <v>23</v>
      </c>
      <c r="AM3" s="3" t="s">
        <v>24</v>
      </c>
      <c r="AN3" s="3" t="s">
        <v>25</v>
      </c>
      <c r="AO3" s="3" t="s">
        <v>26</v>
      </c>
      <c r="AP3" s="3" t="s">
        <v>27</v>
      </c>
      <c r="AQ3" s="3" t="s">
        <v>28</v>
      </c>
      <c r="AR3" s="3" t="s">
        <v>29</v>
      </c>
      <c r="AS3" s="3" t="s">
        <v>30</v>
      </c>
      <c r="AT3" s="3" t="s">
        <v>31</v>
      </c>
      <c r="AU3" s="3" t="s">
        <v>32</v>
      </c>
      <c r="AV3" s="3" t="s">
        <v>33</v>
      </c>
      <c r="AW3" s="3" t="s">
        <v>34</v>
      </c>
      <c r="AX3" s="3" t="s">
        <v>35</v>
      </c>
    </row>
    <row r="4" spans="4:50" x14ac:dyDescent="0.25">
      <c r="D4" s="4" t="s">
        <v>412</v>
      </c>
      <c r="E4" s="5" t="s">
        <v>36</v>
      </c>
      <c r="F4" s="64"/>
      <c r="G4" s="5"/>
      <c r="H4" s="5"/>
      <c r="I4" s="5"/>
      <c r="J4" s="5"/>
      <c r="K4" s="5"/>
      <c r="L4" s="5"/>
      <c r="M4" s="5"/>
      <c r="N4" s="5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</row>
    <row r="5" spans="4:50" x14ac:dyDescent="0.25">
      <c r="D5" s="4" t="s">
        <v>413</v>
      </c>
      <c r="E5" s="5" t="s">
        <v>37</v>
      </c>
      <c r="F5" s="64"/>
      <c r="G5" s="5"/>
      <c r="H5" s="5"/>
      <c r="I5" s="5"/>
      <c r="J5" s="5"/>
      <c r="K5" s="5"/>
      <c r="L5" s="5"/>
      <c r="M5" s="5"/>
      <c r="N5" s="5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</row>
    <row r="6" spans="4:50" x14ac:dyDescent="0.25">
      <c r="D6" s="4" t="s">
        <v>414</v>
      </c>
      <c r="E6" s="5" t="s">
        <v>38</v>
      </c>
      <c r="F6" s="64"/>
      <c r="G6" s="5"/>
      <c r="H6" s="5"/>
      <c r="I6" s="5"/>
      <c r="J6" s="5"/>
      <c r="K6" s="5"/>
      <c r="L6" s="5"/>
      <c r="M6" s="5"/>
      <c r="N6" s="5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</row>
    <row r="7" spans="4:50" x14ac:dyDescent="0.25">
      <c r="D7" s="4" t="s">
        <v>415</v>
      </c>
      <c r="E7" s="5" t="s">
        <v>39</v>
      </c>
      <c r="F7" s="64"/>
      <c r="G7" s="5"/>
      <c r="H7" s="5"/>
      <c r="I7" s="5"/>
      <c r="J7" s="5"/>
      <c r="K7" s="5"/>
      <c r="L7" s="5"/>
      <c r="M7" s="5"/>
      <c r="N7" s="5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</row>
    <row r="8" spans="4:50" x14ac:dyDescent="0.25">
      <c r="D8" s="4" t="s">
        <v>416</v>
      </c>
      <c r="E8" s="5" t="s">
        <v>40</v>
      </c>
      <c r="F8" s="64"/>
      <c r="G8" s="5"/>
      <c r="H8" s="5"/>
      <c r="I8" s="5"/>
      <c r="J8" s="5"/>
      <c r="K8" s="5"/>
      <c r="L8" s="5"/>
      <c r="M8" s="5"/>
      <c r="N8" s="5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</row>
    <row r="9" spans="4:50" x14ac:dyDescent="0.25">
      <c r="D9" s="4" t="s">
        <v>417</v>
      </c>
      <c r="E9" s="5" t="s">
        <v>41</v>
      </c>
      <c r="F9" s="64"/>
      <c r="G9" s="5"/>
      <c r="H9" s="5"/>
      <c r="I9" s="5"/>
      <c r="J9" s="5"/>
      <c r="K9" s="5"/>
      <c r="L9" s="5"/>
      <c r="M9" s="5"/>
      <c r="N9" s="5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</row>
    <row r="10" spans="4:50" x14ac:dyDescent="0.25">
      <c r="D10" s="4" t="s">
        <v>418</v>
      </c>
      <c r="E10" s="5" t="s">
        <v>42</v>
      </c>
      <c r="F10" s="64"/>
      <c r="G10" s="5"/>
      <c r="H10" s="5"/>
      <c r="I10" s="5"/>
      <c r="J10" s="5"/>
      <c r="K10" s="5"/>
      <c r="L10" s="5"/>
      <c r="M10" s="5"/>
      <c r="N10" s="5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</row>
    <row r="11" spans="4:50" x14ac:dyDescent="0.25">
      <c r="D11" s="4" t="s">
        <v>419</v>
      </c>
      <c r="E11" s="5" t="s">
        <v>43</v>
      </c>
      <c r="F11" s="64"/>
      <c r="G11" s="5"/>
      <c r="H11" s="5"/>
      <c r="I11" s="5"/>
      <c r="J11" s="5"/>
      <c r="K11" s="5"/>
      <c r="L11" s="5"/>
      <c r="M11" s="5"/>
      <c r="N11" s="5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</row>
    <row r="12" spans="4:50" x14ac:dyDescent="0.25">
      <c r="D12" s="4" t="s">
        <v>420</v>
      </c>
      <c r="E12" s="5" t="s">
        <v>44</v>
      </c>
      <c r="F12" s="64"/>
      <c r="G12" s="5"/>
      <c r="H12" s="5"/>
      <c r="I12" s="5"/>
      <c r="J12" s="5"/>
      <c r="K12" s="5"/>
      <c r="L12" s="5"/>
      <c r="M12" s="5"/>
      <c r="N12" s="5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</row>
    <row r="13" spans="4:50" x14ac:dyDescent="0.25">
      <c r="D13" s="4" t="s">
        <v>421</v>
      </c>
      <c r="E13" s="5" t="s">
        <v>45</v>
      </c>
      <c r="F13" s="64"/>
      <c r="G13" s="5"/>
      <c r="H13" s="5"/>
      <c r="I13" s="5"/>
      <c r="J13" s="5"/>
      <c r="K13" s="5"/>
      <c r="L13" s="5"/>
      <c r="M13" s="5"/>
      <c r="N13" s="5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</row>
    <row r="14" spans="4:50" x14ac:dyDescent="0.25">
      <c r="D14" s="4" t="s">
        <v>422</v>
      </c>
      <c r="E14" s="5" t="s">
        <v>46</v>
      </c>
      <c r="F14" s="64"/>
      <c r="G14" s="5"/>
      <c r="H14" s="5"/>
      <c r="I14" s="5"/>
      <c r="J14" s="5"/>
      <c r="K14" s="5"/>
      <c r="L14" s="5"/>
      <c r="M14" s="5"/>
      <c r="N14" s="5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</row>
    <row r="15" spans="4:50" x14ac:dyDescent="0.25">
      <c r="D15" s="4" t="s">
        <v>423</v>
      </c>
      <c r="E15" s="5" t="s">
        <v>47</v>
      </c>
      <c r="F15" s="64"/>
      <c r="G15" s="5"/>
      <c r="H15" s="5"/>
      <c r="I15" s="5"/>
      <c r="J15" s="5"/>
      <c r="K15" s="5"/>
      <c r="L15" s="5"/>
      <c r="M15" s="5"/>
      <c r="N15" s="5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</row>
    <row r="16" spans="4:50" x14ac:dyDescent="0.25">
      <c r="D16" s="4" t="s">
        <v>424</v>
      </c>
      <c r="E16" s="5" t="s">
        <v>48</v>
      </c>
      <c r="F16" s="64"/>
      <c r="G16" s="5"/>
      <c r="H16" s="5"/>
      <c r="I16" s="5"/>
      <c r="J16" s="5"/>
      <c r="K16" s="5"/>
      <c r="L16" s="5"/>
      <c r="M16" s="5"/>
      <c r="N16" s="5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</row>
    <row r="17" spans="4:50" x14ac:dyDescent="0.25">
      <c r="D17" s="4" t="s">
        <v>425</v>
      </c>
      <c r="E17" s="5" t="s">
        <v>49</v>
      </c>
      <c r="F17" s="64"/>
      <c r="G17" s="5"/>
      <c r="H17" s="5"/>
      <c r="I17" s="5"/>
      <c r="J17" s="5"/>
      <c r="K17" s="5"/>
      <c r="L17" s="5"/>
      <c r="M17" s="5"/>
      <c r="N17" s="5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</row>
    <row r="18" spans="4:50" x14ac:dyDescent="0.25">
      <c r="D18" s="4" t="s">
        <v>426</v>
      </c>
      <c r="E18" s="5" t="s">
        <v>50</v>
      </c>
      <c r="F18" s="64"/>
      <c r="G18" s="5"/>
      <c r="H18" s="5"/>
      <c r="I18" s="5"/>
      <c r="J18" s="5"/>
      <c r="K18" s="5"/>
      <c r="L18" s="5"/>
      <c r="M18" s="5"/>
      <c r="N18" s="5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</row>
    <row r="19" spans="4:50" x14ac:dyDescent="0.25">
      <c r="D19" s="4" t="s">
        <v>427</v>
      </c>
      <c r="E19" s="5" t="s">
        <v>51</v>
      </c>
      <c r="F19" s="64"/>
      <c r="G19" s="5"/>
      <c r="H19" s="5"/>
      <c r="I19" s="5"/>
      <c r="J19" s="5"/>
      <c r="K19" s="5"/>
      <c r="L19" s="5"/>
      <c r="M19" s="5"/>
      <c r="N19" s="5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</row>
    <row r="20" spans="4:50" x14ac:dyDescent="0.25">
      <c r="D20" s="4" t="s">
        <v>428</v>
      </c>
      <c r="E20" s="5" t="s">
        <v>52</v>
      </c>
      <c r="F20" s="64"/>
      <c r="G20" s="5"/>
      <c r="H20" s="5"/>
      <c r="I20" s="5"/>
      <c r="J20" s="5"/>
      <c r="K20" s="5"/>
      <c r="L20" s="5"/>
      <c r="M20" s="5"/>
      <c r="N20" s="5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</row>
    <row r="21" spans="4:50" x14ac:dyDescent="0.25">
      <c r="D21" s="4" t="s">
        <v>429</v>
      </c>
      <c r="E21" s="5" t="s">
        <v>53</v>
      </c>
      <c r="F21" s="64"/>
      <c r="G21" s="5"/>
      <c r="H21" s="5"/>
      <c r="I21" s="5"/>
      <c r="J21" s="5"/>
      <c r="K21" s="5"/>
      <c r="L21" s="5"/>
      <c r="M21" s="5"/>
      <c r="N21" s="5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</row>
    <row r="22" spans="4:50" x14ac:dyDescent="0.25">
      <c r="D22" s="4" t="s">
        <v>430</v>
      </c>
      <c r="E22" s="5" t="s">
        <v>54</v>
      </c>
      <c r="F22" s="64"/>
      <c r="G22" s="5"/>
      <c r="H22" s="5"/>
      <c r="I22" s="5"/>
      <c r="J22" s="5"/>
      <c r="K22" s="5"/>
      <c r="L22" s="5"/>
      <c r="M22" s="5"/>
      <c r="N22" s="5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</row>
    <row r="23" spans="4:50" x14ac:dyDescent="0.25">
      <c r="D23" s="4" t="s">
        <v>431</v>
      </c>
      <c r="E23" s="5" t="s">
        <v>55</v>
      </c>
      <c r="F23" s="64"/>
      <c r="G23" s="5"/>
      <c r="H23" s="5"/>
      <c r="I23" s="5"/>
      <c r="J23" s="5"/>
      <c r="K23" s="5"/>
      <c r="L23" s="5"/>
      <c r="M23" s="5"/>
      <c r="N23" s="5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</row>
    <row r="24" spans="4:50" x14ac:dyDescent="0.25">
      <c r="D24" s="4" t="s">
        <v>432</v>
      </c>
      <c r="E24" s="5" t="s">
        <v>56</v>
      </c>
      <c r="F24" s="64"/>
      <c r="G24" s="5"/>
      <c r="H24" s="5"/>
      <c r="I24" s="5"/>
      <c r="J24" s="5"/>
      <c r="K24" s="5"/>
      <c r="L24" s="5"/>
      <c r="M24" s="5"/>
      <c r="N24" s="5"/>
      <c r="O24" s="4"/>
      <c r="P24" s="5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</row>
    <row r="25" spans="4:50" x14ac:dyDescent="0.25">
      <c r="D25" s="4" t="s">
        <v>433</v>
      </c>
      <c r="E25" s="5" t="s">
        <v>57</v>
      </c>
      <c r="F25" s="64"/>
      <c r="G25" s="5"/>
      <c r="H25" s="5"/>
      <c r="I25" s="5"/>
      <c r="J25" s="5"/>
      <c r="K25" s="5"/>
      <c r="L25" s="5"/>
      <c r="M25" s="5"/>
      <c r="N25" s="5"/>
      <c r="O25" s="4"/>
      <c r="P25" s="5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</row>
    <row r="26" spans="4:50" x14ac:dyDescent="0.25">
      <c r="D26" s="6" t="s">
        <v>434</v>
      </c>
      <c r="E26" s="7" t="s">
        <v>58</v>
      </c>
      <c r="F26" s="65">
        <f>G26*$D$1</f>
        <v>17269.7</v>
      </c>
      <c r="G26" s="7">
        <f>H26*I26</f>
        <v>3500</v>
      </c>
      <c r="H26" s="7">
        <v>50</v>
      </c>
      <c r="I26" s="7">
        <f>SUM(O26:AX26)</f>
        <v>70</v>
      </c>
      <c r="J26" s="7"/>
      <c r="K26" s="7"/>
      <c r="L26" s="7"/>
      <c r="M26" s="7"/>
      <c r="N26" s="7"/>
      <c r="O26" s="6"/>
      <c r="P26" s="7">
        <v>2</v>
      </c>
      <c r="Q26" s="6">
        <v>2</v>
      </c>
      <c r="R26" s="6">
        <v>2</v>
      </c>
      <c r="S26" s="6">
        <v>2</v>
      </c>
      <c r="T26" s="6">
        <v>2</v>
      </c>
      <c r="U26" s="6">
        <v>2</v>
      </c>
      <c r="V26" s="6">
        <v>2</v>
      </c>
      <c r="W26" s="6">
        <v>2</v>
      </c>
      <c r="X26" s="6">
        <v>2</v>
      </c>
      <c r="Y26" s="6">
        <v>2</v>
      </c>
      <c r="Z26" s="6">
        <v>2</v>
      </c>
      <c r="AA26" s="6">
        <v>2</v>
      </c>
      <c r="AB26" s="6">
        <v>2</v>
      </c>
      <c r="AC26" s="6">
        <v>2</v>
      </c>
      <c r="AD26" s="6">
        <v>2</v>
      </c>
      <c r="AE26" s="6">
        <v>2</v>
      </c>
      <c r="AF26" s="6">
        <v>2</v>
      </c>
      <c r="AG26" s="6">
        <v>2</v>
      </c>
      <c r="AH26" s="6">
        <v>2</v>
      </c>
      <c r="AI26" s="6">
        <v>2</v>
      </c>
      <c r="AJ26" s="6">
        <v>2</v>
      </c>
      <c r="AK26" s="6">
        <v>2</v>
      </c>
      <c r="AL26" s="6">
        <v>2</v>
      </c>
      <c r="AM26" s="6">
        <v>2</v>
      </c>
      <c r="AN26" s="6">
        <v>2</v>
      </c>
      <c r="AO26" s="6">
        <v>2</v>
      </c>
      <c r="AP26" s="6">
        <v>2</v>
      </c>
      <c r="AQ26" s="6">
        <v>2</v>
      </c>
      <c r="AR26" s="6">
        <v>2</v>
      </c>
      <c r="AS26" s="6">
        <v>2</v>
      </c>
      <c r="AT26" s="6">
        <v>2</v>
      </c>
      <c r="AU26" s="6">
        <v>2</v>
      </c>
      <c r="AV26" s="6">
        <v>2</v>
      </c>
      <c r="AW26" s="6">
        <v>2</v>
      </c>
      <c r="AX26" s="6">
        <v>2</v>
      </c>
    </row>
    <row r="27" spans="4:50" x14ac:dyDescent="0.25">
      <c r="D27" s="6" t="s">
        <v>435</v>
      </c>
      <c r="E27" s="7" t="s">
        <v>59</v>
      </c>
      <c r="F27" s="65">
        <f t="shared" ref="F27:F44" si="0">G27*$D$1</f>
        <v>0</v>
      </c>
      <c r="G27" s="7">
        <f t="shared" ref="G27:G90" si="1">H27*I27</f>
        <v>0</v>
      </c>
      <c r="H27" s="7">
        <v>50</v>
      </c>
      <c r="I27" s="7">
        <f t="shared" ref="I27:I90" si="2">SUM(O27:AX27)</f>
        <v>0</v>
      </c>
      <c r="J27" s="7"/>
      <c r="K27" s="7"/>
      <c r="L27" s="7"/>
      <c r="M27" s="7"/>
      <c r="N27" s="7"/>
      <c r="O27" s="6"/>
      <c r="P27" s="7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</row>
    <row r="28" spans="4:50" x14ac:dyDescent="0.25">
      <c r="D28" s="6" t="s">
        <v>436</v>
      </c>
      <c r="E28" s="7" t="s">
        <v>60</v>
      </c>
      <c r="F28" s="65">
        <f t="shared" si="0"/>
        <v>0</v>
      </c>
      <c r="G28" s="7">
        <f t="shared" si="1"/>
        <v>0</v>
      </c>
      <c r="H28" s="7">
        <v>25</v>
      </c>
      <c r="I28" s="7">
        <f t="shared" si="2"/>
        <v>0</v>
      </c>
      <c r="J28" s="7"/>
      <c r="K28" s="7"/>
      <c r="L28" s="7"/>
      <c r="M28" s="7"/>
      <c r="N28" s="7"/>
      <c r="O28" s="6"/>
      <c r="P28" s="7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</row>
    <row r="29" spans="4:50" x14ac:dyDescent="0.25">
      <c r="D29" s="6" t="s">
        <v>437</v>
      </c>
      <c r="E29" s="7" t="s">
        <v>61</v>
      </c>
      <c r="F29" s="65">
        <f t="shared" si="0"/>
        <v>0</v>
      </c>
      <c r="G29" s="7">
        <f t="shared" si="1"/>
        <v>0</v>
      </c>
      <c r="H29" s="7">
        <v>25</v>
      </c>
      <c r="I29" s="7">
        <f t="shared" si="2"/>
        <v>0</v>
      </c>
      <c r="J29" s="7"/>
      <c r="K29" s="7"/>
      <c r="L29" s="7"/>
      <c r="M29" s="7"/>
      <c r="N29" s="7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</row>
    <row r="30" spans="4:50" x14ac:dyDescent="0.25">
      <c r="D30" s="6" t="s">
        <v>438</v>
      </c>
      <c r="E30" s="7" t="s">
        <v>62</v>
      </c>
      <c r="F30" s="65">
        <f t="shared" si="0"/>
        <v>0</v>
      </c>
      <c r="G30" s="7">
        <f t="shared" si="1"/>
        <v>0</v>
      </c>
      <c r="H30" s="7">
        <v>35</v>
      </c>
      <c r="I30" s="7">
        <f t="shared" si="2"/>
        <v>0</v>
      </c>
      <c r="J30" s="7"/>
      <c r="K30" s="7"/>
      <c r="L30" s="7"/>
      <c r="M30" s="7"/>
      <c r="N30" s="7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</row>
    <row r="31" spans="4:50" x14ac:dyDescent="0.25">
      <c r="D31" s="6" t="s">
        <v>439</v>
      </c>
      <c r="E31" s="7" t="s">
        <v>63</v>
      </c>
      <c r="F31" s="65">
        <f t="shared" si="0"/>
        <v>0</v>
      </c>
      <c r="G31" s="7">
        <f t="shared" si="1"/>
        <v>0</v>
      </c>
      <c r="H31" s="7">
        <v>50</v>
      </c>
      <c r="I31" s="7">
        <f t="shared" si="2"/>
        <v>0</v>
      </c>
      <c r="J31" s="7"/>
      <c r="K31" s="7"/>
      <c r="L31" s="7"/>
      <c r="M31" s="7"/>
      <c r="N31" s="7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</row>
    <row r="32" spans="4:50" x14ac:dyDescent="0.25">
      <c r="D32" s="6" t="s">
        <v>440</v>
      </c>
      <c r="E32" s="7" t="s">
        <v>64</v>
      </c>
      <c r="F32" s="65">
        <f t="shared" si="0"/>
        <v>0</v>
      </c>
      <c r="G32" s="7">
        <f t="shared" si="1"/>
        <v>0</v>
      </c>
      <c r="H32" s="7">
        <v>35</v>
      </c>
      <c r="I32" s="7">
        <f t="shared" si="2"/>
        <v>0</v>
      </c>
      <c r="J32" s="7"/>
      <c r="K32" s="7"/>
      <c r="L32" s="7"/>
      <c r="M32" s="7"/>
      <c r="N32" s="7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</row>
    <row r="33" spans="4:50" x14ac:dyDescent="0.25">
      <c r="D33" s="6" t="s">
        <v>441</v>
      </c>
      <c r="E33" s="7" t="s">
        <v>65</v>
      </c>
      <c r="F33" s="65">
        <f t="shared" si="0"/>
        <v>0</v>
      </c>
      <c r="G33" s="7">
        <f t="shared" si="1"/>
        <v>0</v>
      </c>
      <c r="H33" s="7">
        <v>50</v>
      </c>
      <c r="I33" s="7">
        <f t="shared" si="2"/>
        <v>0</v>
      </c>
      <c r="J33" s="7"/>
      <c r="K33" s="7"/>
      <c r="L33" s="7"/>
      <c r="M33" s="7"/>
      <c r="N33" s="7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</row>
    <row r="34" spans="4:50" x14ac:dyDescent="0.25">
      <c r="D34" s="6" t="s">
        <v>442</v>
      </c>
      <c r="E34" s="7" t="s">
        <v>66</v>
      </c>
      <c r="F34" s="65">
        <f t="shared" si="0"/>
        <v>0</v>
      </c>
      <c r="G34" s="7">
        <f t="shared" si="1"/>
        <v>0</v>
      </c>
      <c r="H34" s="7">
        <v>25</v>
      </c>
      <c r="I34" s="7">
        <f t="shared" si="2"/>
        <v>0</v>
      </c>
      <c r="J34" s="7"/>
      <c r="K34" s="7"/>
      <c r="L34" s="7"/>
      <c r="M34" s="7"/>
      <c r="N34" s="7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</row>
    <row r="35" spans="4:50" x14ac:dyDescent="0.25">
      <c r="D35" s="6" t="s">
        <v>443</v>
      </c>
      <c r="E35" s="7" t="s">
        <v>67</v>
      </c>
      <c r="F35" s="65">
        <f t="shared" si="0"/>
        <v>0</v>
      </c>
      <c r="G35" s="7">
        <f t="shared" si="1"/>
        <v>0</v>
      </c>
      <c r="H35" s="7">
        <v>35</v>
      </c>
      <c r="I35" s="7">
        <f t="shared" si="2"/>
        <v>0</v>
      </c>
      <c r="J35" s="7"/>
      <c r="K35" s="7"/>
      <c r="L35" s="7"/>
      <c r="M35" s="7"/>
      <c r="N35" s="7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</row>
    <row r="36" spans="4:50" x14ac:dyDescent="0.25">
      <c r="D36" s="6" t="s">
        <v>444</v>
      </c>
      <c r="E36" s="7" t="s">
        <v>68</v>
      </c>
      <c r="F36" s="65">
        <f t="shared" si="0"/>
        <v>0</v>
      </c>
      <c r="G36" s="7">
        <f t="shared" si="1"/>
        <v>0</v>
      </c>
      <c r="H36" s="7">
        <v>25</v>
      </c>
      <c r="I36" s="7">
        <f t="shared" si="2"/>
        <v>0</v>
      </c>
      <c r="J36" s="7"/>
      <c r="K36" s="7"/>
      <c r="L36" s="7"/>
      <c r="M36" s="7"/>
      <c r="N36" s="7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</row>
    <row r="37" spans="4:50" x14ac:dyDescent="0.25">
      <c r="D37" s="6" t="s">
        <v>445</v>
      </c>
      <c r="E37" s="7" t="s">
        <v>69</v>
      </c>
      <c r="F37" s="65">
        <f t="shared" si="0"/>
        <v>0</v>
      </c>
      <c r="G37" s="7">
        <f t="shared" si="1"/>
        <v>0</v>
      </c>
      <c r="H37" s="7">
        <v>25</v>
      </c>
      <c r="I37" s="7">
        <f t="shared" si="2"/>
        <v>0</v>
      </c>
      <c r="J37" s="7"/>
      <c r="K37" s="7"/>
      <c r="L37" s="7"/>
      <c r="M37" s="7"/>
      <c r="N37" s="7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</row>
    <row r="38" spans="4:50" x14ac:dyDescent="0.25">
      <c r="D38" s="6" t="s">
        <v>446</v>
      </c>
      <c r="E38" s="7" t="s">
        <v>70</v>
      </c>
      <c r="F38" s="65">
        <f t="shared" si="0"/>
        <v>0</v>
      </c>
      <c r="G38" s="7">
        <f t="shared" si="1"/>
        <v>0</v>
      </c>
      <c r="H38" s="7">
        <v>25</v>
      </c>
      <c r="I38" s="7">
        <f t="shared" si="2"/>
        <v>0</v>
      </c>
      <c r="J38" s="7"/>
      <c r="K38" s="7"/>
      <c r="L38" s="7"/>
      <c r="M38" s="7"/>
      <c r="N38" s="7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</row>
    <row r="39" spans="4:50" x14ac:dyDescent="0.25">
      <c r="D39" s="6" t="s">
        <v>447</v>
      </c>
      <c r="E39" s="7" t="s">
        <v>71</v>
      </c>
      <c r="F39" s="65">
        <f t="shared" si="0"/>
        <v>0</v>
      </c>
      <c r="G39" s="7">
        <f t="shared" si="1"/>
        <v>0</v>
      </c>
      <c r="H39" s="7">
        <v>25</v>
      </c>
      <c r="I39" s="7">
        <f t="shared" si="2"/>
        <v>0</v>
      </c>
      <c r="J39" s="7"/>
      <c r="K39" s="7"/>
      <c r="L39" s="7"/>
      <c r="M39" s="7"/>
      <c r="N39" s="7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</row>
    <row r="40" spans="4:50" x14ac:dyDescent="0.25">
      <c r="D40" s="6" t="s">
        <v>448</v>
      </c>
      <c r="E40" s="7" t="s">
        <v>72</v>
      </c>
      <c r="F40" s="65">
        <f t="shared" si="0"/>
        <v>0</v>
      </c>
      <c r="G40" s="7">
        <f t="shared" si="1"/>
        <v>0</v>
      </c>
      <c r="H40" s="7">
        <v>25</v>
      </c>
      <c r="I40" s="7">
        <f t="shared" si="2"/>
        <v>0</v>
      </c>
      <c r="J40" s="7"/>
      <c r="K40" s="7"/>
      <c r="L40" s="7"/>
      <c r="M40" s="7"/>
      <c r="N40" s="7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</row>
    <row r="41" spans="4:50" x14ac:dyDescent="0.25">
      <c r="D41" s="6" t="s">
        <v>449</v>
      </c>
      <c r="E41" s="7" t="s">
        <v>73</v>
      </c>
      <c r="F41" s="65">
        <f t="shared" si="0"/>
        <v>0</v>
      </c>
      <c r="G41" s="7">
        <f t="shared" si="1"/>
        <v>0</v>
      </c>
      <c r="H41" s="7">
        <v>25</v>
      </c>
      <c r="I41" s="7">
        <f t="shared" si="2"/>
        <v>0</v>
      </c>
      <c r="J41" s="7"/>
      <c r="K41" s="7"/>
      <c r="L41" s="7"/>
      <c r="M41" s="7"/>
      <c r="N41" s="7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</row>
    <row r="42" spans="4:50" x14ac:dyDescent="0.25">
      <c r="D42" s="6" t="s">
        <v>450</v>
      </c>
      <c r="E42" s="7" t="s">
        <v>74</v>
      </c>
      <c r="F42" s="65">
        <f t="shared" si="0"/>
        <v>0</v>
      </c>
      <c r="G42" s="7">
        <f t="shared" si="1"/>
        <v>0</v>
      </c>
      <c r="H42" s="7">
        <v>50</v>
      </c>
      <c r="I42" s="7">
        <f t="shared" si="2"/>
        <v>0</v>
      </c>
      <c r="J42" s="7"/>
      <c r="K42" s="7"/>
      <c r="L42" s="7"/>
      <c r="M42" s="7"/>
      <c r="N42" s="7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</row>
    <row r="43" spans="4:50" x14ac:dyDescent="0.25">
      <c r="D43" s="6" t="s">
        <v>451</v>
      </c>
      <c r="E43" s="7" t="s">
        <v>75</v>
      </c>
      <c r="F43" s="65">
        <f t="shared" si="0"/>
        <v>0</v>
      </c>
      <c r="G43" s="7">
        <f t="shared" si="1"/>
        <v>0</v>
      </c>
      <c r="H43" s="7">
        <v>35</v>
      </c>
      <c r="I43" s="7">
        <f t="shared" si="2"/>
        <v>0</v>
      </c>
      <c r="J43" s="7"/>
      <c r="K43" s="7"/>
      <c r="L43" s="7"/>
      <c r="M43" s="7"/>
      <c r="N43" s="7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</row>
    <row r="44" spans="4:50" x14ac:dyDescent="0.25">
      <c r="D44" s="6" t="s">
        <v>452</v>
      </c>
      <c r="E44" s="7" t="s">
        <v>76</v>
      </c>
      <c r="F44" s="65">
        <f t="shared" si="0"/>
        <v>0</v>
      </c>
      <c r="G44" s="7">
        <f t="shared" si="1"/>
        <v>0</v>
      </c>
      <c r="H44" s="7">
        <v>50</v>
      </c>
      <c r="I44" s="7">
        <f t="shared" si="2"/>
        <v>0</v>
      </c>
      <c r="J44" s="7"/>
      <c r="K44" s="7"/>
      <c r="L44" s="7"/>
      <c r="M44" s="7"/>
      <c r="N44" s="7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</row>
    <row r="45" spans="4:50" x14ac:dyDescent="0.25">
      <c r="D45" s="71" t="s">
        <v>453</v>
      </c>
      <c r="E45" s="7" t="s">
        <v>77</v>
      </c>
      <c r="F45" s="65"/>
      <c r="G45" s="7">
        <f t="shared" si="1"/>
        <v>0</v>
      </c>
      <c r="H45" s="7">
        <v>50</v>
      </c>
      <c r="I45" s="7">
        <f t="shared" si="2"/>
        <v>0</v>
      </c>
      <c r="J45" s="7"/>
      <c r="K45" s="7"/>
      <c r="L45" s="7"/>
      <c r="M45" s="7"/>
      <c r="N45" s="7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</row>
    <row r="46" spans="4:50" x14ac:dyDescent="0.25">
      <c r="D46" s="6" t="s">
        <v>454</v>
      </c>
      <c r="E46" s="7" t="s">
        <v>78</v>
      </c>
      <c r="F46" s="65"/>
      <c r="G46" s="7">
        <f t="shared" si="1"/>
        <v>0</v>
      </c>
      <c r="H46" s="7">
        <v>50</v>
      </c>
      <c r="I46" s="7">
        <f t="shared" si="2"/>
        <v>0</v>
      </c>
      <c r="J46" s="7"/>
      <c r="K46" s="7"/>
      <c r="L46" s="7"/>
      <c r="M46" s="7"/>
      <c r="N46" s="7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</row>
    <row r="47" spans="4:50" x14ac:dyDescent="0.25">
      <c r="D47" s="6" t="s">
        <v>455</v>
      </c>
      <c r="E47" s="7" t="s">
        <v>79</v>
      </c>
      <c r="F47" s="65"/>
      <c r="G47" s="7">
        <f t="shared" si="1"/>
        <v>0</v>
      </c>
      <c r="H47" s="7">
        <v>50</v>
      </c>
      <c r="I47" s="7">
        <f t="shared" si="2"/>
        <v>0</v>
      </c>
      <c r="J47" s="7"/>
      <c r="K47" s="7"/>
      <c r="L47" s="7"/>
      <c r="M47" s="7"/>
      <c r="N47" s="7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</row>
    <row r="48" spans="4:50" x14ac:dyDescent="0.25">
      <c r="D48" s="6" t="s">
        <v>456</v>
      </c>
      <c r="E48" s="7" t="s">
        <v>80</v>
      </c>
      <c r="F48" s="65"/>
      <c r="G48" s="7">
        <f t="shared" si="1"/>
        <v>0</v>
      </c>
      <c r="H48" s="7">
        <v>50</v>
      </c>
      <c r="I48" s="7">
        <f t="shared" si="2"/>
        <v>0</v>
      </c>
      <c r="J48" s="7"/>
      <c r="K48" s="7"/>
      <c r="L48" s="7"/>
      <c r="M48" s="7"/>
      <c r="N48" s="7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</row>
    <row r="49" spans="4:50" x14ac:dyDescent="0.25">
      <c r="D49" s="6" t="s">
        <v>457</v>
      </c>
      <c r="E49" s="7" t="s">
        <v>81</v>
      </c>
      <c r="F49" s="65"/>
      <c r="G49" s="7">
        <f t="shared" si="1"/>
        <v>0</v>
      </c>
      <c r="H49" s="7">
        <v>50</v>
      </c>
      <c r="I49" s="7">
        <f t="shared" si="2"/>
        <v>0</v>
      </c>
      <c r="J49" s="7"/>
      <c r="K49" s="7"/>
      <c r="L49" s="7"/>
      <c r="M49" s="7"/>
      <c r="N49" s="7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</row>
    <row r="50" spans="4:50" x14ac:dyDescent="0.25">
      <c r="D50" s="6" t="s">
        <v>458</v>
      </c>
      <c r="E50" s="7" t="s">
        <v>82</v>
      </c>
      <c r="F50" s="65"/>
      <c r="G50" s="7">
        <f t="shared" si="1"/>
        <v>0</v>
      </c>
      <c r="H50" s="7">
        <v>50</v>
      </c>
      <c r="I50" s="7">
        <f t="shared" si="2"/>
        <v>0</v>
      </c>
      <c r="J50" s="7"/>
      <c r="K50" s="7"/>
      <c r="L50" s="7"/>
      <c r="M50" s="7"/>
      <c r="N50" s="7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</row>
    <row r="51" spans="4:50" x14ac:dyDescent="0.25">
      <c r="D51" s="6" t="s">
        <v>459</v>
      </c>
      <c r="E51" s="7" t="s">
        <v>83</v>
      </c>
      <c r="F51" s="65"/>
      <c r="G51" s="7">
        <f t="shared" si="1"/>
        <v>0</v>
      </c>
      <c r="H51" s="7">
        <v>50</v>
      </c>
      <c r="I51" s="7">
        <f t="shared" si="2"/>
        <v>0</v>
      </c>
      <c r="J51" s="7"/>
      <c r="K51" s="7"/>
      <c r="L51" s="7"/>
      <c r="M51" s="7"/>
      <c r="N51" s="7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4:50" x14ac:dyDescent="0.25">
      <c r="D52" s="6" t="s">
        <v>460</v>
      </c>
      <c r="E52" s="7" t="s">
        <v>84</v>
      </c>
      <c r="F52" s="65"/>
      <c r="G52" s="7">
        <f t="shared" si="1"/>
        <v>0</v>
      </c>
      <c r="H52" s="7">
        <v>35</v>
      </c>
      <c r="I52" s="7">
        <f t="shared" si="2"/>
        <v>0</v>
      </c>
      <c r="J52" s="7"/>
      <c r="K52" s="7"/>
      <c r="L52" s="7"/>
      <c r="M52" s="7"/>
      <c r="N52" s="7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4:50" x14ac:dyDescent="0.25">
      <c r="D53" s="6" t="s">
        <v>461</v>
      </c>
      <c r="E53" s="7" t="s">
        <v>85</v>
      </c>
      <c r="F53" s="65"/>
      <c r="G53" s="7">
        <f t="shared" si="1"/>
        <v>0</v>
      </c>
      <c r="H53" s="7">
        <v>35</v>
      </c>
      <c r="I53" s="7">
        <f t="shared" si="2"/>
        <v>0</v>
      </c>
      <c r="J53" s="7"/>
      <c r="K53" s="7"/>
      <c r="L53" s="7"/>
      <c r="M53" s="7"/>
      <c r="N53" s="7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4:50" x14ac:dyDescent="0.25">
      <c r="D54" s="6" t="s">
        <v>462</v>
      </c>
      <c r="E54" s="7" t="s">
        <v>86</v>
      </c>
      <c r="F54" s="65"/>
      <c r="G54" s="7">
        <f t="shared" si="1"/>
        <v>0</v>
      </c>
      <c r="H54" s="7">
        <v>25</v>
      </c>
      <c r="I54" s="7">
        <f t="shared" si="2"/>
        <v>0</v>
      </c>
      <c r="J54" s="7"/>
      <c r="K54" s="7"/>
      <c r="L54" s="7"/>
      <c r="M54" s="7"/>
      <c r="N54" s="7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4:50" x14ac:dyDescent="0.25">
      <c r="D55" s="6" t="s">
        <v>463</v>
      </c>
      <c r="E55" s="7" t="s">
        <v>87</v>
      </c>
      <c r="F55" s="65"/>
      <c r="G55" s="7">
        <f t="shared" si="1"/>
        <v>0</v>
      </c>
      <c r="H55" s="7">
        <v>25</v>
      </c>
      <c r="I55" s="7">
        <f t="shared" si="2"/>
        <v>0</v>
      </c>
      <c r="J55" s="7"/>
      <c r="K55" s="7"/>
      <c r="L55" s="7"/>
      <c r="M55" s="7"/>
      <c r="N55" s="7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</row>
    <row r="56" spans="4:50" x14ac:dyDescent="0.25">
      <c r="D56" s="6" t="s">
        <v>464</v>
      </c>
      <c r="E56" s="7" t="s">
        <v>88</v>
      </c>
      <c r="F56" s="65"/>
      <c r="G56" s="7">
        <f t="shared" si="1"/>
        <v>0</v>
      </c>
      <c r="H56" s="7">
        <v>25</v>
      </c>
      <c r="I56" s="7">
        <f t="shared" si="2"/>
        <v>0</v>
      </c>
      <c r="J56" s="7"/>
      <c r="K56" s="7"/>
      <c r="L56" s="7"/>
      <c r="M56" s="7"/>
      <c r="N56" s="7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</row>
    <row r="57" spans="4:50" x14ac:dyDescent="0.25">
      <c r="D57" s="71" t="s">
        <v>465</v>
      </c>
      <c r="E57" s="7" t="s">
        <v>89</v>
      </c>
      <c r="F57" s="65"/>
      <c r="G57" s="7">
        <f t="shared" si="1"/>
        <v>0</v>
      </c>
      <c r="H57" s="7">
        <v>25</v>
      </c>
      <c r="I57" s="7">
        <f t="shared" si="2"/>
        <v>0</v>
      </c>
      <c r="J57" s="7"/>
      <c r="K57" s="7"/>
      <c r="L57" s="7"/>
      <c r="M57" s="7"/>
      <c r="N57" s="7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</row>
    <row r="58" spans="4:50" x14ac:dyDescent="0.25">
      <c r="D58" s="6" t="s">
        <v>466</v>
      </c>
      <c r="E58" s="7" t="s">
        <v>90</v>
      </c>
      <c r="F58" s="65">
        <f t="shared" ref="F58:F68" si="3">G58*$D$1</f>
        <v>0</v>
      </c>
      <c r="G58" s="7">
        <f t="shared" si="1"/>
        <v>0</v>
      </c>
      <c r="H58" s="7">
        <v>50</v>
      </c>
      <c r="I58" s="7">
        <f t="shared" si="2"/>
        <v>0</v>
      </c>
      <c r="J58" s="7"/>
      <c r="K58" s="7"/>
      <c r="L58" s="7"/>
      <c r="M58" s="7"/>
      <c r="N58" s="7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</row>
    <row r="59" spans="4:50" x14ac:dyDescent="0.25">
      <c r="D59" s="6" t="s">
        <v>467</v>
      </c>
      <c r="E59" s="7" t="s">
        <v>91</v>
      </c>
      <c r="F59" s="65">
        <f t="shared" si="3"/>
        <v>0</v>
      </c>
      <c r="G59" s="7">
        <f t="shared" si="1"/>
        <v>0</v>
      </c>
      <c r="H59" s="7">
        <v>50</v>
      </c>
      <c r="I59" s="7">
        <f t="shared" si="2"/>
        <v>0</v>
      </c>
      <c r="J59" s="7"/>
      <c r="K59" s="7"/>
      <c r="L59" s="7"/>
      <c r="M59" s="7"/>
      <c r="N59" s="7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</row>
    <row r="60" spans="4:50" x14ac:dyDescent="0.25">
      <c r="D60" s="6" t="s">
        <v>468</v>
      </c>
      <c r="E60" s="7" t="s">
        <v>92</v>
      </c>
      <c r="F60" s="65">
        <f t="shared" si="3"/>
        <v>0</v>
      </c>
      <c r="G60" s="7">
        <f t="shared" si="1"/>
        <v>0</v>
      </c>
      <c r="H60" s="7">
        <v>50</v>
      </c>
      <c r="I60" s="7">
        <f t="shared" si="2"/>
        <v>0</v>
      </c>
      <c r="J60" s="7"/>
      <c r="K60" s="7"/>
      <c r="L60" s="7"/>
      <c r="M60" s="7"/>
      <c r="N60" s="7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</row>
    <row r="61" spans="4:50" x14ac:dyDescent="0.25">
      <c r="D61" s="6" t="s">
        <v>469</v>
      </c>
      <c r="E61" s="7" t="s">
        <v>93</v>
      </c>
      <c r="F61" s="65">
        <f t="shared" si="3"/>
        <v>0</v>
      </c>
      <c r="G61" s="7">
        <f t="shared" si="1"/>
        <v>0</v>
      </c>
      <c r="H61" s="7">
        <v>25</v>
      </c>
      <c r="I61" s="7">
        <f t="shared" si="2"/>
        <v>0</v>
      </c>
      <c r="J61" s="7"/>
      <c r="K61" s="7"/>
      <c r="L61" s="7"/>
      <c r="M61" s="7"/>
      <c r="N61" s="7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</row>
    <row r="62" spans="4:50" x14ac:dyDescent="0.25">
      <c r="D62" s="6" t="s">
        <v>470</v>
      </c>
      <c r="E62" s="7" t="s">
        <v>94</v>
      </c>
      <c r="F62" s="65">
        <f t="shared" si="3"/>
        <v>0</v>
      </c>
      <c r="G62" s="7">
        <f t="shared" si="1"/>
        <v>0</v>
      </c>
      <c r="H62" s="7">
        <v>25</v>
      </c>
      <c r="I62" s="7">
        <f t="shared" si="2"/>
        <v>0</v>
      </c>
      <c r="J62" s="7"/>
      <c r="K62" s="7"/>
      <c r="L62" s="7"/>
      <c r="M62" s="7"/>
      <c r="N62" s="7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</row>
    <row r="63" spans="4:50" x14ac:dyDescent="0.25">
      <c r="D63" s="6" t="s">
        <v>471</v>
      </c>
      <c r="E63" s="7" t="s">
        <v>95</v>
      </c>
      <c r="F63" s="65">
        <f t="shared" si="3"/>
        <v>0</v>
      </c>
      <c r="G63" s="7">
        <f t="shared" si="1"/>
        <v>0</v>
      </c>
      <c r="H63" s="7">
        <v>25</v>
      </c>
      <c r="I63" s="7">
        <f t="shared" si="2"/>
        <v>0</v>
      </c>
      <c r="J63" s="7"/>
      <c r="K63" s="7"/>
      <c r="L63" s="7"/>
      <c r="M63" s="7"/>
      <c r="N63" s="7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</row>
    <row r="64" spans="4:50" x14ac:dyDescent="0.25">
      <c r="D64" s="6" t="s">
        <v>472</v>
      </c>
      <c r="E64" s="7" t="s">
        <v>96</v>
      </c>
      <c r="F64" s="65">
        <f t="shared" si="3"/>
        <v>0</v>
      </c>
      <c r="G64" s="7">
        <f t="shared" si="1"/>
        <v>0</v>
      </c>
      <c r="H64" s="7">
        <v>25</v>
      </c>
      <c r="I64" s="7">
        <f t="shared" si="2"/>
        <v>0</v>
      </c>
      <c r="J64" s="7"/>
      <c r="K64" s="7"/>
      <c r="L64" s="7"/>
      <c r="M64" s="7"/>
      <c r="N64" s="7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</row>
    <row r="65" spans="4:50" x14ac:dyDescent="0.25">
      <c r="D65" s="6" t="s">
        <v>473</v>
      </c>
      <c r="E65" s="7" t="s">
        <v>97</v>
      </c>
      <c r="F65" s="65">
        <f t="shared" si="3"/>
        <v>0</v>
      </c>
      <c r="G65" s="7">
        <f t="shared" si="1"/>
        <v>0</v>
      </c>
      <c r="H65" s="7">
        <v>25</v>
      </c>
      <c r="I65" s="7">
        <f t="shared" si="2"/>
        <v>0</v>
      </c>
      <c r="J65" s="7"/>
      <c r="K65" s="7"/>
      <c r="L65" s="7"/>
      <c r="M65" s="7"/>
      <c r="N65" s="7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</row>
    <row r="66" spans="4:50" x14ac:dyDescent="0.25">
      <c r="D66" s="6" t="s">
        <v>474</v>
      </c>
      <c r="E66" s="7" t="s">
        <v>98</v>
      </c>
      <c r="F66" s="65">
        <f t="shared" si="3"/>
        <v>0</v>
      </c>
      <c r="G66" s="7">
        <f t="shared" si="1"/>
        <v>0</v>
      </c>
      <c r="H66" s="7">
        <v>25</v>
      </c>
      <c r="I66" s="7">
        <f t="shared" si="2"/>
        <v>0</v>
      </c>
      <c r="J66" s="7"/>
      <c r="K66" s="7"/>
      <c r="L66" s="7"/>
      <c r="M66" s="7"/>
      <c r="N66" s="7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</row>
    <row r="67" spans="4:50" x14ac:dyDescent="0.25">
      <c r="D67" s="6" t="s">
        <v>475</v>
      </c>
      <c r="E67" s="7" t="s">
        <v>99</v>
      </c>
      <c r="F67" s="65">
        <f t="shared" si="3"/>
        <v>0</v>
      </c>
      <c r="G67" s="7">
        <f t="shared" si="1"/>
        <v>0</v>
      </c>
      <c r="H67" s="7">
        <v>50</v>
      </c>
      <c r="I67" s="7">
        <f t="shared" si="2"/>
        <v>0</v>
      </c>
      <c r="J67" s="7"/>
      <c r="K67" s="7"/>
      <c r="L67" s="7"/>
      <c r="M67" s="7"/>
      <c r="N67" s="7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</row>
    <row r="68" spans="4:50" x14ac:dyDescent="0.25">
      <c r="D68" s="71" t="s">
        <v>476</v>
      </c>
      <c r="E68" s="7" t="s">
        <v>100</v>
      </c>
      <c r="F68" s="65">
        <f t="shared" si="3"/>
        <v>0</v>
      </c>
      <c r="G68" s="7">
        <f t="shared" si="1"/>
        <v>0</v>
      </c>
      <c r="H68" s="7">
        <v>25</v>
      </c>
      <c r="I68" s="7">
        <f t="shared" si="2"/>
        <v>0</v>
      </c>
      <c r="J68" s="7"/>
      <c r="K68" s="7"/>
      <c r="L68" s="7"/>
      <c r="M68" s="7"/>
      <c r="N68" s="7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</row>
    <row r="69" spans="4:50" x14ac:dyDescent="0.25">
      <c r="D69" s="73" t="s">
        <v>477</v>
      </c>
      <c r="E69" s="7" t="s">
        <v>101</v>
      </c>
      <c r="F69" s="65">
        <f>G69*$D$1</f>
        <v>69078.8</v>
      </c>
      <c r="G69" s="7">
        <f t="shared" si="1"/>
        <v>14000</v>
      </c>
      <c r="H69" s="7">
        <v>50</v>
      </c>
      <c r="I69" s="7">
        <f t="shared" si="2"/>
        <v>280</v>
      </c>
      <c r="J69" s="7"/>
      <c r="K69" s="7"/>
      <c r="L69" s="7"/>
      <c r="M69" s="7"/>
      <c r="N69" s="7"/>
      <c r="O69" s="6"/>
      <c r="P69" s="6">
        <v>8</v>
      </c>
      <c r="Q69" s="6">
        <v>8</v>
      </c>
      <c r="R69" s="6">
        <v>8</v>
      </c>
      <c r="S69" s="6">
        <v>8</v>
      </c>
      <c r="T69" s="6">
        <v>8</v>
      </c>
      <c r="U69" s="6">
        <v>8</v>
      </c>
      <c r="V69" s="6">
        <v>8</v>
      </c>
      <c r="W69" s="6">
        <v>8</v>
      </c>
      <c r="X69" s="6">
        <v>8</v>
      </c>
      <c r="Y69" s="6">
        <v>8</v>
      </c>
      <c r="Z69" s="6">
        <v>8</v>
      </c>
      <c r="AA69" s="6">
        <v>8</v>
      </c>
      <c r="AB69" s="6">
        <v>8</v>
      </c>
      <c r="AC69" s="6">
        <v>8</v>
      </c>
      <c r="AD69" s="6">
        <v>8</v>
      </c>
      <c r="AE69" s="6">
        <v>8</v>
      </c>
      <c r="AF69" s="6">
        <v>8</v>
      </c>
      <c r="AG69" s="6">
        <v>8</v>
      </c>
      <c r="AH69" s="6">
        <v>8</v>
      </c>
      <c r="AI69" s="6">
        <v>8</v>
      </c>
      <c r="AJ69" s="6">
        <v>8</v>
      </c>
      <c r="AK69" s="6">
        <v>8</v>
      </c>
      <c r="AL69" s="6">
        <v>8</v>
      </c>
      <c r="AM69" s="6">
        <v>8</v>
      </c>
      <c r="AN69" s="6">
        <v>8</v>
      </c>
      <c r="AO69" s="6">
        <v>8</v>
      </c>
      <c r="AP69" s="6">
        <v>8</v>
      </c>
      <c r="AQ69" s="6">
        <v>8</v>
      </c>
      <c r="AR69" s="6">
        <v>8</v>
      </c>
      <c r="AS69" s="6">
        <v>8</v>
      </c>
      <c r="AT69" s="6">
        <v>8</v>
      </c>
      <c r="AU69" s="6">
        <v>8</v>
      </c>
      <c r="AV69" s="6">
        <v>8</v>
      </c>
      <c r="AW69" s="6">
        <v>8</v>
      </c>
      <c r="AX69" s="6">
        <v>8</v>
      </c>
    </row>
    <row r="70" spans="4:50" x14ac:dyDescent="0.25">
      <c r="D70" s="73" t="s">
        <v>478</v>
      </c>
      <c r="E70" s="7" t="s">
        <v>102</v>
      </c>
      <c r="F70" s="65">
        <f t="shared" ref="F70:F76" si="4">G70*$D$1</f>
        <v>0</v>
      </c>
      <c r="G70" s="7">
        <f t="shared" si="1"/>
        <v>0</v>
      </c>
      <c r="H70" s="7"/>
      <c r="I70" s="7">
        <f t="shared" si="2"/>
        <v>0</v>
      </c>
      <c r="J70" s="7"/>
      <c r="K70" s="7"/>
      <c r="L70" s="7"/>
      <c r="M70" s="7"/>
      <c r="N70" s="7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</row>
    <row r="71" spans="4:50" x14ac:dyDescent="0.25">
      <c r="D71" s="73" t="s">
        <v>479</v>
      </c>
      <c r="E71" s="7" t="s">
        <v>103</v>
      </c>
      <c r="F71" s="65">
        <f t="shared" si="4"/>
        <v>44407.799999999996</v>
      </c>
      <c r="G71" s="7">
        <f t="shared" si="1"/>
        <v>9000</v>
      </c>
      <c r="H71" s="7">
        <v>50</v>
      </c>
      <c r="I71" s="7">
        <f t="shared" si="2"/>
        <v>180</v>
      </c>
      <c r="J71" s="7"/>
      <c r="K71" s="7"/>
      <c r="L71" s="7"/>
      <c r="M71" s="7"/>
      <c r="N71" s="7"/>
      <c r="O71" s="6"/>
      <c r="P71" s="6"/>
      <c r="Q71" s="6">
        <v>15</v>
      </c>
      <c r="R71" s="6">
        <v>15</v>
      </c>
      <c r="S71" s="6">
        <v>15</v>
      </c>
      <c r="T71" s="6">
        <v>15</v>
      </c>
      <c r="U71" s="6">
        <v>15</v>
      </c>
      <c r="V71" s="6">
        <v>15</v>
      </c>
      <c r="W71" s="6">
        <v>15</v>
      </c>
      <c r="X71" s="6">
        <v>15</v>
      </c>
      <c r="Y71" s="6">
        <v>15</v>
      </c>
      <c r="Z71" s="6">
        <v>15</v>
      </c>
      <c r="AA71" s="6">
        <v>15</v>
      </c>
      <c r="AB71" s="6">
        <v>15</v>
      </c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</row>
    <row r="72" spans="4:50" x14ac:dyDescent="0.25">
      <c r="D72" s="73" t="s">
        <v>480</v>
      </c>
      <c r="E72" s="7" t="s">
        <v>104</v>
      </c>
      <c r="F72" s="65">
        <f t="shared" si="4"/>
        <v>23684.16</v>
      </c>
      <c r="G72" s="7">
        <f t="shared" si="1"/>
        <v>4800</v>
      </c>
      <c r="H72" s="7">
        <v>50</v>
      </c>
      <c r="I72" s="7">
        <f t="shared" si="2"/>
        <v>96</v>
      </c>
      <c r="J72" s="7"/>
      <c r="K72" s="7"/>
      <c r="L72" s="7"/>
      <c r="M72" s="7"/>
      <c r="N72" s="7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>
        <v>8</v>
      </c>
      <c r="AB72" s="6">
        <v>8</v>
      </c>
      <c r="AC72" s="6">
        <v>8</v>
      </c>
      <c r="AD72" s="6">
        <v>8</v>
      </c>
      <c r="AE72" s="6">
        <v>8</v>
      </c>
      <c r="AF72" s="6">
        <v>8</v>
      </c>
      <c r="AG72" s="6">
        <v>8</v>
      </c>
      <c r="AH72" s="6">
        <v>8</v>
      </c>
      <c r="AI72" s="6">
        <v>8</v>
      </c>
      <c r="AJ72" s="6">
        <v>8</v>
      </c>
      <c r="AK72" s="6">
        <v>8</v>
      </c>
      <c r="AL72" s="6">
        <v>8</v>
      </c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</row>
    <row r="73" spans="4:50" x14ac:dyDescent="0.25">
      <c r="D73" s="73" t="s">
        <v>481</v>
      </c>
      <c r="E73" s="7" t="s">
        <v>105</v>
      </c>
      <c r="F73" s="65">
        <f t="shared" si="4"/>
        <v>23684.16</v>
      </c>
      <c r="G73" s="7">
        <f t="shared" si="1"/>
        <v>4800</v>
      </c>
      <c r="H73" s="7">
        <v>50</v>
      </c>
      <c r="I73" s="7">
        <f t="shared" si="2"/>
        <v>96</v>
      </c>
      <c r="J73" s="7"/>
      <c r="K73" s="7"/>
      <c r="L73" s="7"/>
      <c r="M73" s="7"/>
      <c r="N73" s="7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>
        <v>8</v>
      </c>
      <c r="AB73" s="6">
        <v>8</v>
      </c>
      <c r="AC73" s="6">
        <v>8</v>
      </c>
      <c r="AD73" s="6">
        <v>8</v>
      </c>
      <c r="AE73" s="6">
        <v>8</v>
      </c>
      <c r="AF73" s="6">
        <v>8</v>
      </c>
      <c r="AG73" s="6">
        <v>8</v>
      </c>
      <c r="AH73" s="6">
        <v>8</v>
      </c>
      <c r="AI73" s="6">
        <v>8</v>
      </c>
      <c r="AJ73" s="6">
        <v>8</v>
      </c>
      <c r="AK73" s="6">
        <v>8</v>
      </c>
      <c r="AL73" s="6">
        <v>8</v>
      </c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</row>
    <row r="74" spans="4:50" x14ac:dyDescent="0.25">
      <c r="D74" s="73" t="s">
        <v>482</v>
      </c>
      <c r="E74" s="7" t="s">
        <v>106</v>
      </c>
      <c r="F74" s="65">
        <f t="shared" si="4"/>
        <v>29605.199999999997</v>
      </c>
      <c r="G74" s="7">
        <f t="shared" si="1"/>
        <v>6000</v>
      </c>
      <c r="H74" s="7">
        <v>50</v>
      </c>
      <c r="I74" s="7">
        <f t="shared" si="2"/>
        <v>120</v>
      </c>
      <c r="J74" s="7"/>
      <c r="K74" s="7"/>
      <c r="L74" s="7"/>
      <c r="M74" s="7"/>
      <c r="N74" s="7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>
        <v>10</v>
      </c>
      <c r="AN74" s="6">
        <v>10</v>
      </c>
      <c r="AO74" s="6">
        <v>10</v>
      </c>
      <c r="AP74" s="6">
        <v>10</v>
      </c>
      <c r="AQ74" s="6">
        <v>10</v>
      </c>
      <c r="AR74" s="6">
        <v>10</v>
      </c>
      <c r="AS74" s="6">
        <v>10</v>
      </c>
      <c r="AT74" s="6">
        <v>10</v>
      </c>
      <c r="AU74" s="6">
        <v>10</v>
      </c>
      <c r="AV74" s="6">
        <v>10</v>
      </c>
      <c r="AW74" s="6">
        <v>10</v>
      </c>
      <c r="AX74" s="6">
        <v>10</v>
      </c>
    </row>
    <row r="75" spans="4:50" x14ac:dyDescent="0.25">
      <c r="D75" s="73" t="s">
        <v>483</v>
      </c>
      <c r="E75" s="7" t="s">
        <v>107</v>
      </c>
      <c r="F75" s="65">
        <f t="shared" si="4"/>
        <v>43174.25</v>
      </c>
      <c r="G75" s="7">
        <f t="shared" si="1"/>
        <v>8750</v>
      </c>
      <c r="H75" s="7">
        <v>50</v>
      </c>
      <c r="I75" s="7">
        <f t="shared" si="2"/>
        <v>175</v>
      </c>
      <c r="J75" s="7"/>
      <c r="K75" s="7"/>
      <c r="L75" s="7"/>
      <c r="M75" s="7"/>
      <c r="N75" s="7"/>
      <c r="O75" s="6"/>
      <c r="P75" s="6">
        <v>5</v>
      </c>
      <c r="Q75" s="6">
        <v>5</v>
      </c>
      <c r="R75" s="6">
        <v>5</v>
      </c>
      <c r="S75" s="6">
        <v>5</v>
      </c>
      <c r="T75" s="6">
        <v>5</v>
      </c>
      <c r="U75" s="6">
        <v>5</v>
      </c>
      <c r="V75" s="6">
        <v>5</v>
      </c>
      <c r="W75" s="6">
        <v>5</v>
      </c>
      <c r="X75" s="6">
        <v>5</v>
      </c>
      <c r="Y75" s="6">
        <v>5</v>
      </c>
      <c r="Z75" s="6">
        <v>5</v>
      </c>
      <c r="AA75" s="6">
        <v>5</v>
      </c>
      <c r="AB75" s="6">
        <v>5</v>
      </c>
      <c r="AC75" s="6">
        <v>5</v>
      </c>
      <c r="AD75" s="6">
        <v>5</v>
      </c>
      <c r="AE75" s="6">
        <v>5</v>
      </c>
      <c r="AF75" s="6">
        <v>5</v>
      </c>
      <c r="AG75" s="6">
        <v>5</v>
      </c>
      <c r="AH75" s="6">
        <v>5</v>
      </c>
      <c r="AI75" s="6">
        <v>5</v>
      </c>
      <c r="AJ75" s="6">
        <v>5</v>
      </c>
      <c r="AK75" s="6">
        <v>5</v>
      </c>
      <c r="AL75" s="6">
        <v>5</v>
      </c>
      <c r="AM75" s="6">
        <v>5</v>
      </c>
      <c r="AN75" s="6">
        <v>5</v>
      </c>
      <c r="AO75" s="6">
        <v>5</v>
      </c>
      <c r="AP75" s="6">
        <v>5</v>
      </c>
      <c r="AQ75" s="6">
        <v>5</v>
      </c>
      <c r="AR75" s="6">
        <v>5</v>
      </c>
      <c r="AS75" s="6">
        <v>5</v>
      </c>
      <c r="AT75" s="6">
        <v>5</v>
      </c>
      <c r="AU75" s="6">
        <v>5</v>
      </c>
      <c r="AV75" s="6">
        <v>5</v>
      </c>
      <c r="AW75" s="6">
        <v>5</v>
      </c>
      <c r="AX75" s="6">
        <v>5</v>
      </c>
    </row>
    <row r="76" spans="4:50" x14ac:dyDescent="0.25">
      <c r="D76" s="73" t="s">
        <v>484</v>
      </c>
      <c r="E76" s="7" t="s">
        <v>108</v>
      </c>
      <c r="F76" s="65">
        <f t="shared" si="4"/>
        <v>37006.5</v>
      </c>
      <c r="G76" s="7">
        <f t="shared" si="1"/>
        <v>7500</v>
      </c>
      <c r="H76" s="7">
        <v>50</v>
      </c>
      <c r="I76" s="7">
        <f t="shared" si="2"/>
        <v>150</v>
      </c>
      <c r="J76" s="7"/>
      <c r="K76" s="7"/>
      <c r="L76" s="7"/>
      <c r="M76" s="7"/>
      <c r="N76" s="7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>
        <v>10</v>
      </c>
      <c r="AA76" s="6">
        <v>10</v>
      </c>
      <c r="AB76" s="6">
        <v>10</v>
      </c>
      <c r="AC76" s="6">
        <v>10</v>
      </c>
      <c r="AD76" s="6">
        <v>10</v>
      </c>
      <c r="AE76" s="6">
        <v>10</v>
      </c>
      <c r="AF76" s="6">
        <v>10</v>
      </c>
      <c r="AG76" s="6">
        <v>10</v>
      </c>
      <c r="AH76" s="6">
        <v>10</v>
      </c>
      <c r="AI76" s="6">
        <v>10</v>
      </c>
      <c r="AJ76" s="6">
        <v>10</v>
      </c>
      <c r="AK76" s="6">
        <v>10</v>
      </c>
      <c r="AL76" s="6">
        <v>10</v>
      </c>
      <c r="AM76" s="6">
        <v>10</v>
      </c>
      <c r="AN76" s="6">
        <v>10</v>
      </c>
      <c r="AO76" s="6"/>
      <c r="AP76" s="6"/>
      <c r="AQ76" s="6"/>
      <c r="AR76" s="6"/>
      <c r="AS76" s="6"/>
      <c r="AT76" s="6"/>
      <c r="AU76" s="6"/>
      <c r="AV76" s="6"/>
      <c r="AW76" s="6"/>
      <c r="AX76" s="6"/>
    </row>
    <row r="77" spans="4:50" x14ac:dyDescent="0.25">
      <c r="D77" s="71" t="s">
        <v>485</v>
      </c>
      <c r="E77" s="7" t="s">
        <v>109</v>
      </c>
      <c r="F77" s="65">
        <f>G77*$D$1</f>
        <v>0</v>
      </c>
      <c r="G77" s="7">
        <f t="shared" si="1"/>
        <v>0</v>
      </c>
      <c r="H77" s="7">
        <v>50</v>
      </c>
      <c r="I77" s="7">
        <f t="shared" si="2"/>
        <v>0</v>
      </c>
      <c r="J77" s="7"/>
      <c r="K77" s="7"/>
      <c r="L77" s="7"/>
      <c r="M77" s="7"/>
      <c r="N77" s="7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</row>
    <row r="78" spans="4:50" x14ac:dyDescent="0.25">
      <c r="D78" s="6" t="s">
        <v>486</v>
      </c>
      <c r="E78" s="7" t="s">
        <v>110</v>
      </c>
      <c r="F78" s="65">
        <f>G78*$D$1</f>
        <v>0</v>
      </c>
      <c r="G78" s="7">
        <f t="shared" si="1"/>
        <v>0</v>
      </c>
      <c r="H78" s="7">
        <v>50</v>
      </c>
      <c r="I78" s="7">
        <f t="shared" si="2"/>
        <v>0</v>
      </c>
      <c r="J78" s="7"/>
      <c r="K78" s="7"/>
      <c r="L78" s="7"/>
      <c r="M78" s="7"/>
      <c r="N78" s="7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</row>
    <row r="79" spans="4:50" x14ac:dyDescent="0.25">
      <c r="D79" s="6" t="s">
        <v>487</v>
      </c>
      <c r="E79" s="7" t="s">
        <v>111</v>
      </c>
      <c r="F79" s="65">
        <f>G79*$D$1</f>
        <v>0</v>
      </c>
      <c r="G79" s="7">
        <f t="shared" si="1"/>
        <v>0</v>
      </c>
      <c r="H79" s="7">
        <v>35</v>
      </c>
      <c r="I79" s="7">
        <f t="shared" si="2"/>
        <v>0</v>
      </c>
      <c r="J79" s="7"/>
      <c r="K79" s="7"/>
      <c r="L79" s="7"/>
      <c r="M79" s="7"/>
      <c r="N79" s="7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</row>
    <row r="80" spans="4:50" x14ac:dyDescent="0.25">
      <c r="D80" s="6" t="s">
        <v>488</v>
      </c>
      <c r="E80" s="7" t="s">
        <v>112</v>
      </c>
      <c r="F80" s="65">
        <f>G80*$D$1</f>
        <v>0</v>
      </c>
      <c r="G80" s="7">
        <f t="shared" si="1"/>
        <v>0</v>
      </c>
      <c r="H80" s="7">
        <v>25</v>
      </c>
      <c r="I80" s="7">
        <f t="shared" si="2"/>
        <v>0</v>
      </c>
      <c r="J80" s="7"/>
      <c r="K80" s="7"/>
      <c r="L80" s="7"/>
      <c r="M80" s="7"/>
      <c r="N80" s="7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</row>
    <row r="81" spans="4:50" x14ac:dyDescent="0.25">
      <c r="D81" s="6" t="s">
        <v>489</v>
      </c>
      <c r="E81" s="7" t="s">
        <v>113</v>
      </c>
      <c r="F81" s="65">
        <f>G81*$D$1</f>
        <v>0</v>
      </c>
      <c r="G81" s="7">
        <f t="shared" si="1"/>
        <v>0</v>
      </c>
      <c r="H81" s="7">
        <v>50</v>
      </c>
      <c r="I81" s="7">
        <f t="shared" si="2"/>
        <v>0</v>
      </c>
      <c r="J81" s="7"/>
      <c r="K81" s="7"/>
      <c r="L81" s="7"/>
      <c r="M81" s="7"/>
      <c r="N81" s="7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</row>
    <row r="82" spans="4:50" x14ac:dyDescent="0.25">
      <c r="D82" s="71" t="s">
        <v>490</v>
      </c>
      <c r="E82" s="7" t="s">
        <v>114</v>
      </c>
      <c r="F82" s="65"/>
      <c r="G82" s="7">
        <f t="shared" si="1"/>
        <v>0</v>
      </c>
      <c r="H82" s="7"/>
      <c r="I82" s="7">
        <f t="shared" si="2"/>
        <v>0</v>
      </c>
      <c r="J82" s="7"/>
      <c r="K82" s="7"/>
      <c r="L82" s="7"/>
      <c r="M82" s="7"/>
      <c r="N82" s="7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</row>
    <row r="83" spans="4:50" x14ac:dyDescent="0.25">
      <c r="D83" s="6" t="s">
        <v>491</v>
      </c>
      <c r="E83" s="7" t="s">
        <v>115</v>
      </c>
      <c r="F83" s="65"/>
      <c r="G83" s="7">
        <f t="shared" si="1"/>
        <v>0</v>
      </c>
      <c r="H83" s="7"/>
      <c r="I83" s="7">
        <f t="shared" si="2"/>
        <v>0</v>
      </c>
      <c r="J83" s="7"/>
      <c r="K83" s="7"/>
      <c r="L83" s="7"/>
      <c r="M83" s="7"/>
      <c r="N83" s="7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</row>
    <row r="84" spans="4:50" x14ac:dyDescent="0.25">
      <c r="D84" s="6" t="s">
        <v>492</v>
      </c>
      <c r="E84" s="7" t="s">
        <v>116</v>
      </c>
      <c r="F84" s="65"/>
      <c r="G84" s="7">
        <f t="shared" si="1"/>
        <v>0</v>
      </c>
      <c r="H84" s="7"/>
      <c r="I84" s="7">
        <f t="shared" si="2"/>
        <v>0</v>
      </c>
      <c r="J84" s="7"/>
      <c r="K84" s="7"/>
      <c r="L84" s="7"/>
      <c r="M84" s="7"/>
      <c r="N84" s="7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</row>
    <row r="85" spans="4:50" x14ac:dyDescent="0.25">
      <c r="D85" s="6" t="s">
        <v>493</v>
      </c>
      <c r="E85" s="7" t="s">
        <v>117</v>
      </c>
      <c r="F85" s="65"/>
      <c r="G85" s="7">
        <f t="shared" si="1"/>
        <v>0</v>
      </c>
      <c r="H85" s="7"/>
      <c r="I85" s="7">
        <f t="shared" si="2"/>
        <v>0</v>
      </c>
      <c r="J85" s="7"/>
      <c r="K85" s="7"/>
      <c r="L85" s="7"/>
      <c r="M85" s="7"/>
      <c r="N85" s="7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</row>
    <row r="86" spans="4:50" x14ac:dyDescent="0.25">
      <c r="D86" s="6" t="s">
        <v>494</v>
      </c>
      <c r="E86" s="7" t="s">
        <v>118</v>
      </c>
      <c r="F86" s="65"/>
      <c r="G86" s="7">
        <f t="shared" si="1"/>
        <v>0</v>
      </c>
      <c r="H86" s="7"/>
      <c r="I86" s="7">
        <f t="shared" si="2"/>
        <v>0</v>
      </c>
      <c r="J86" s="7"/>
      <c r="K86" s="7"/>
      <c r="L86" s="7"/>
      <c r="M86" s="7"/>
      <c r="N86" s="7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</row>
    <row r="87" spans="4:50" x14ac:dyDescent="0.25">
      <c r="D87" s="6" t="s">
        <v>495</v>
      </c>
      <c r="E87" s="7" t="s">
        <v>119</v>
      </c>
      <c r="F87" s="65"/>
      <c r="G87" s="7">
        <f t="shared" si="1"/>
        <v>0</v>
      </c>
      <c r="H87" s="7"/>
      <c r="I87" s="7">
        <f t="shared" si="2"/>
        <v>0</v>
      </c>
      <c r="J87" s="7"/>
      <c r="K87" s="7"/>
      <c r="L87" s="7"/>
      <c r="M87" s="7"/>
      <c r="N87" s="7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</row>
    <row r="88" spans="4:50" x14ac:dyDescent="0.25">
      <c r="D88" s="6" t="s">
        <v>496</v>
      </c>
      <c r="E88" s="7" t="s">
        <v>120</v>
      </c>
      <c r="F88" s="65"/>
      <c r="G88" s="7">
        <f t="shared" si="1"/>
        <v>0</v>
      </c>
      <c r="H88" s="7"/>
      <c r="I88" s="7">
        <f t="shared" si="2"/>
        <v>0</v>
      </c>
      <c r="J88" s="7"/>
      <c r="K88" s="7"/>
      <c r="L88" s="7"/>
      <c r="M88" s="7"/>
      <c r="N88" s="7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</row>
    <row r="89" spans="4:50" x14ac:dyDescent="0.25">
      <c r="D89" s="6" t="s">
        <v>497</v>
      </c>
      <c r="E89" s="7" t="s">
        <v>121</v>
      </c>
      <c r="F89" s="65"/>
      <c r="G89" s="7">
        <f t="shared" si="1"/>
        <v>0</v>
      </c>
      <c r="H89" s="7"/>
      <c r="I89" s="7">
        <f t="shared" si="2"/>
        <v>0</v>
      </c>
      <c r="J89" s="7"/>
      <c r="K89" s="7"/>
      <c r="L89" s="7"/>
      <c r="M89" s="7"/>
      <c r="N89" s="7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</row>
    <row r="90" spans="4:50" x14ac:dyDescent="0.25">
      <c r="D90" s="6" t="s">
        <v>498</v>
      </c>
      <c r="E90" s="7" t="s">
        <v>122</v>
      </c>
      <c r="F90" s="65"/>
      <c r="G90" s="7">
        <f t="shared" si="1"/>
        <v>0</v>
      </c>
      <c r="H90" s="7"/>
      <c r="I90" s="7">
        <f t="shared" si="2"/>
        <v>0</v>
      </c>
      <c r="J90" s="7"/>
      <c r="K90" s="7"/>
      <c r="L90" s="7"/>
      <c r="M90" s="7"/>
      <c r="N90" s="7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</row>
    <row r="91" spans="4:50" x14ac:dyDescent="0.25">
      <c r="D91" s="6" t="s">
        <v>499</v>
      </c>
      <c r="E91" s="7" t="s">
        <v>123</v>
      </c>
      <c r="F91" s="65"/>
      <c r="G91" s="7">
        <f t="shared" ref="G91:G135" si="5">H91*I91</f>
        <v>0</v>
      </c>
      <c r="H91" s="7"/>
      <c r="I91" s="7">
        <f>SUM(O91:AX91)</f>
        <v>0</v>
      </c>
      <c r="J91" s="7"/>
      <c r="K91" s="7"/>
      <c r="L91" s="7"/>
      <c r="M91" s="7"/>
      <c r="N91" s="7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</row>
    <row r="92" spans="4:50" x14ac:dyDescent="0.25">
      <c r="D92" s="6" t="s">
        <v>500</v>
      </c>
      <c r="E92" s="7" t="s">
        <v>124</v>
      </c>
      <c r="F92" s="65"/>
      <c r="G92" s="7">
        <f t="shared" si="5"/>
        <v>0</v>
      </c>
      <c r="H92" s="7"/>
      <c r="I92" s="7">
        <f>SUM(O92:AX92)</f>
        <v>0</v>
      </c>
      <c r="J92" s="7"/>
      <c r="K92" s="7"/>
      <c r="L92" s="7"/>
      <c r="M92" s="7"/>
      <c r="N92" s="7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</row>
    <row r="93" spans="4:50" x14ac:dyDescent="0.25">
      <c r="D93" s="6" t="s">
        <v>501</v>
      </c>
      <c r="E93" s="7" t="s">
        <v>125</v>
      </c>
      <c r="F93" s="65"/>
      <c r="G93" s="7">
        <f t="shared" si="5"/>
        <v>0</v>
      </c>
      <c r="H93" s="7"/>
      <c r="I93" s="7">
        <f>SUM(O93:AX93)</f>
        <v>0</v>
      </c>
      <c r="J93" s="7"/>
      <c r="K93" s="7"/>
      <c r="L93" s="7"/>
      <c r="M93" s="7"/>
      <c r="N93" s="7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</row>
    <row r="94" spans="4:50" x14ac:dyDescent="0.25">
      <c r="D94" s="8" t="s">
        <v>502</v>
      </c>
      <c r="E94" s="9" t="s">
        <v>126</v>
      </c>
      <c r="F94" s="66">
        <f t="shared" ref="F94:F135" si="6">G94*$D$1</f>
        <v>0</v>
      </c>
      <c r="G94" s="9">
        <f t="shared" si="5"/>
        <v>0</v>
      </c>
      <c r="H94" s="9">
        <v>50</v>
      </c>
      <c r="I94" s="9">
        <f t="shared" ref="I94:I135" si="7">SUM(O94:AX94)</f>
        <v>0</v>
      </c>
      <c r="J94" s="9"/>
      <c r="K94" s="9"/>
      <c r="L94" s="9"/>
      <c r="M94" s="9"/>
      <c r="N94" s="9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</row>
    <row r="95" spans="4:50" x14ac:dyDescent="0.25">
      <c r="D95" s="8" t="s">
        <v>503</v>
      </c>
      <c r="E95" s="9" t="s">
        <v>127</v>
      </c>
      <c r="F95" s="66">
        <f t="shared" si="6"/>
        <v>0</v>
      </c>
      <c r="G95" s="9">
        <f t="shared" si="5"/>
        <v>0</v>
      </c>
      <c r="H95" s="9">
        <v>50</v>
      </c>
      <c r="I95" s="9">
        <f t="shared" si="7"/>
        <v>0</v>
      </c>
      <c r="J95" s="9"/>
      <c r="K95" s="9"/>
      <c r="L95" s="9"/>
      <c r="M95" s="9"/>
      <c r="N95" s="9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</row>
    <row r="96" spans="4:50" x14ac:dyDescent="0.25">
      <c r="D96" s="8" t="s">
        <v>504</v>
      </c>
      <c r="E96" s="9" t="s">
        <v>128</v>
      </c>
      <c r="F96" s="66">
        <f t="shared" si="6"/>
        <v>0</v>
      </c>
      <c r="G96" s="9">
        <f t="shared" si="5"/>
        <v>0</v>
      </c>
      <c r="H96" s="9">
        <v>50</v>
      </c>
      <c r="I96" s="9">
        <f t="shared" si="7"/>
        <v>0</v>
      </c>
      <c r="J96" s="9"/>
      <c r="K96" s="9"/>
      <c r="L96" s="9"/>
      <c r="M96" s="9"/>
      <c r="N96" s="9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</row>
    <row r="97" spans="4:50" x14ac:dyDescent="0.25">
      <c r="D97" s="8" t="s">
        <v>505</v>
      </c>
      <c r="E97" s="9" t="s">
        <v>129</v>
      </c>
      <c r="F97" s="66">
        <f t="shared" si="6"/>
        <v>0</v>
      </c>
      <c r="G97" s="9">
        <f t="shared" si="5"/>
        <v>0</v>
      </c>
      <c r="H97" s="9">
        <v>50</v>
      </c>
      <c r="I97" s="9">
        <f t="shared" si="7"/>
        <v>0</v>
      </c>
      <c r="J97" s="9"/>
      <c r="K97" s="9"/>
      <c r="L97" s="9"/>
      <c r="M97" s="9"/>
      <c r="N97" s="9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</row>
    <row r="98" spans="4:50" x14ac:dyDescent="0.25">
      <c r="D98" s="8" t="s">
        <v>506</v>
      </c>
      <c r="E98" s="9" t="s">
        <v>130</v>
      </c>
      <c r="F98" s="66">
        <f t="shared" si="6"/>
        <v>0</v>
      </c>
      <c r="G98" s="9">
        <f t="shared" si="5"/>
        <v>0</v>
      </c>
      <c r="H98" s="9">
        <v>50</v>
      </c>
      <c r="I98" s="9">
        <f t="shared" si="7"/>
        <v>0</v>
      </c>
      <c r="J98" s="9"/>
      <c r="K98" s="9"/>
      <c r="L98" s="9"/>
      <c r="M98" s="9"/>
      <c r="N98" s="9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</row>
    <row r="99" spans="4:50" x14ac:dyDescent="0.25">
      <c r="D99" s="8" t="s">
        <v>507</v>
      </c>
      <c r="E99" s="9" t="s">
        <v>131</v>
      </c>
      <c r="F99" s="66">
        <f t="shared" si="6"/>
        <v>0</v>
      </c>
      <c r="G99" s="9">
        <f t="shared" si="5"/>
        <v>0</v>
      </c>
      <c r="H99" s="9">
        <v>35</v>
      </c>
      <c r="I99" s="9">
        <f t="shared" si="7"/>
        <v>0</v>
      </c>
      <c r="J99" s="9"/>
      <c r="K99" s="9"/>
      <c r="L99" s="9"/>
      <c r="M99" s="9"/>
      <c r="N99" s="9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</row>
    <row r="100" spans="4:50" x14ac:dyDescent="0.25">
      <c r="D100" s="8" t="s">
        <v>508</v>
      </c>
      <c r="E100" s="9" t="s">
        <v>132</v>
      </c>
      <c r="F100" s="66">
        <f t="shared" si="6"/>
        <v>0</v>
      </c>
      <c r="G100" s="9">
        <f t="shared" si="5"/>
        <v>0</v>
      </c>
      <c r="H100" s="9">
        <v>35</v>
      </c>
      <c r="I100" s="9">
        <f t="shared" si="7"/>
        <v>0</v>
      </c>
      <c r="J100" s="9"/>
      <c r="K100" s="9"/>
      <c r="L100" s="9"/>
      <c r="M100" s="9"/>
      <c r="N100" s="9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</row>
    <row r="101" spans="4:50" x14ac:dyDescent="0.25">
      <c r="D101" s="8" t="s">
        <v>509</v>
      </c>
      <c r="E101" s="9" t="s">
        <v>133</v>
      </c>
      <c r="F101" s="66">
        <f t="shared" si="6"/>
        <v>0</v>
      </c>
      <c r="G101" s="9">
        <f t="shared" si="5"/>
        <v>0</v>
      </c>
      <c r="H101" s="9">
        <v>35</v>
      </c>
      <c r="I101" s="9">
        <f t="shared" si="7"/>
        <v>0</v>
      </c>
      <c r="J101" s="9"/>
      <c r="K101" s="9"/>
      <c r="L101" s="9"/>
      <c r="M101" s="9"/>
      <c r="N101" s="9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</row>
    <row r="102" spans="4:50" x14ac:dyDescent="0.25">
      <c r="D102" s="8" t="s">
        <v>510</v>
      </c>
      <c r="E102" s="9" t="s">
        <v>134</v>
      </c>
      <c r="F102" s="66">
        <f t="shared" si="6"/>
        <v>0</v>
      </c>
      <c r="G102" s="9">
        <f t="shared" si="5"/>
        <v>0</v>
      </c>
      <c r="H102" s="9">
        <v>35</v>
      </c>
      <c r="I102" s="9">
        <f t="shared" si="7"/>
        <v>0</v>
      </c>
      <c r="J102" s="9"/>
      <c r="K102" s="9"/>
      <c r="L102" s="9"/>
      <c r="M102" s="9"/>
      <c r="N102" s="9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</row>
    <row r="103" spans="4:50" x14ac:dyDescent="0.25">
      <c r="D103" s="8" t="s">
        <v>511</v>
      </c>
      <c r="E103" s="9" t="s">
        <v>135</v>
      </c>
      <c r="F103" s="66">
        <f t="shared" si="6"/>
        <v>0</v>
      </c>
      <c r="G103" s="9">
        <f t="shared" si="5"/>
        <v>0</v>
      </c>
      <c r="H103" s="9">
        <v>35</v>
      </c>
      <c r="I103" s="9">
        <f t="shared" si="7"/>
        <v>0</v>
      </c>
      <c r="J103" s="9"/>
      <c r="K103" s="9"/>
      <c r="L103" s="9"/>
      <c r="M103" s="9"/>
      <c r="N103" s="9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</row>
    <row r="104" spans="4:50" x14ac:dyDescent="0.25">
      <c r="D104" s="8" t="s">
        <v>512</v>
      </c>
      <c r="E104" s="9" t="s">
        <v>136</v>
      </c>
      <c r="F104" s="66">
        <f t="shared" si="6"/>
        <v>0</v>
      </c>
      <c r="G104" s="9">
        <f t="shared" si="5"/>
        <v>0</v>
      </c>
      <c r="H104" s="9">
        <v>25</v>
      </c>
      <c r="I104" s="9">
        <f t="shared" si="7"/>
        <v>0</v>
      </c>
      <c r="J104" s="9"/>
      <c r="K104" s="9"/>
      <c r="L104" s="9"/>
      <c r="M104" s="9"/>
      <c r="N104" s="9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</row>
    <row r="105" spans="4:50" x14ac:dyDescent="0.25">
      <c r="D105" s="8" t="s">
        <v>513</v>
      </c>
      <c r="E105" s="9" t="s">
        <v>137</v>
      </c>
      <c r="F105" s="66">
        <f t="shared" si="6"/>
        <v>0</v>
      </c>
      <c r="G105" s="9">
        <f t="shared" si="5"/>
        <v>0</v>
      </c>
      <c r="H105" s="9">
        <v>25</v>
      </c>
      <c r="I105" s="9">
        <f t="shared" si="7"/>
        <v>0</v>
      </c>
      <c r="J105" s="9"/>
      <c r="K105" s="9"/>
      <c r="L105" s="9"/>
      <c r="M105" s="9"/>
      <c r="N105" s="9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</row>
    <row r="106" spans="4:50" x14ac:dyDescent="0.25">
      <c r="D106" s="8" t="s">
        <v>514</v>
      </c>
      <c r="E106" s="9" t="s">
        <v>138</v>
      </c>
      <c r="F106" s="66">
        <f t="shared" si="6"/>
        <v>0</v>
      </c>
      <c r="G106" s="9">
        <f t="shared" si="5"/>
        <v>0</v>
      </c>
      <c r="H106" s="9">
        <v>25</v>
      </c>
      <c r="I106" s="9">
        <f t="shared" si="7"/>
        <v>0</v>
      </c>
      <c r="J106" s="9"/>
      <c r="K106" s="9"/>
      <c r="L106" s="9"/>
      <c r="M106" s="9"/>
      <c r="N106" s="9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</row>
    <row r="107" spans="4:50" x14ac:dyDescent="0.25">
      <c r="D107" s="8" t="s">
        <v>515</v>
      </c>
      <c r="E107" s="9" t="s">
        <v>139</v>
      </c>
      <c r="F107" s="66">
        <f t="shared" si="6"/>
        <v>0</v>
      </c>
      <c r="G107" s="9">
        <f t="shared" si="5"/>
        <v>0</v>
      </c>
      <c r="H107" s="9">
        <v>25</v>
      </c>
      <c r="I107" s="9">
        <f t="shared" si="7"/>
        <v>0</v>
      </c>
      <c r="J107" s="9"/>
      <c r="K107" s="9"/>
      <c r="L107" s="9"/>
      <c r="M107" s="9"/>
      <c r="N107" s="9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</row>
    <row r="108" spans="4:50" x14ac:dyDescent="0.25">
      <c r="D108" s="8" t="s">
        <v>516</v>
      </c>
      <c r="E108" s="9" t="s">
        <v>140</v>
      </c>
      <c r="F108" s="66">
        <f t="shared" si="6"/>
        <v>0</v>
      </c>
      <c r="G108" s="9">
        <f t="shared" si="5"/>
        <v>0</v>
      </c>
      <c r="H108" s="9">
        <v>25</v>
      </c>
      <c r="I108" s="9">
        <f t="shared" si="7"/>
        <v>0</v>
      </c>
      <c r="J108" s="9"/>
      <c r="K108" s="9"/>
      <c r="L108" s="9"/>
      <c r="M108" s="9"/>
      <c r="N108" s="9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</row>
    <row r="109" spans="4:50" x14ac:dyDescent="0.25">
      <c r="D109" s="8" t="s">
        <v>517</v>
      </c>
      <c r="E109" s="9" t="s">
        <v>141</v>
      </c>
      <c r="F109" s="66">
        <f t="shared" si="6"/>
        <v>0</v>
      </c>
      <c r="G109" s="9">
        <f t="shared" si="5"/>
        <v>0</v>
      </c>
      <c r="H109" s="9">
        <v>25</v>
      </c>
      <c r="I109" s="9">
        <f t="shared" si="7"/>
        <v>0</v>
      </c>
      <c r="J109" s="9"/>
      <c r="K109" s="9"/>
      <c r="L109" s="9"/>
      <c r="M109" s="9"/>
      <c r="N109" s="9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</row>
    <row r="110" spans="4:50" x14ac:dyDescent="0.25">
      <c r="D110" s="8" t="s">
        <v>518</v>
      </c>
      <c r="E110" s="9" t="s">
        <v>142</v>
      </c>
      <c r="F110" s="66">
        <f t="shared" si="6"/>
        <v>0</v>
      </c>
      <c r="G110" s="9">
        <f t="shared" si="5"/>
        <v>0</v>
      </c>
      <c r="H110" s="9">
        <v>25</v>
      </c>
      <c r="I110" s="9">
        <f t="shared" si="7"/>
        <v>0</v>
      </c>
      <c r="J110" s="9"/>
      <c r="K110" s="9"/>
      <c r="L110" s="9"/>
      <c r="M110" s="9"/>
      <c r="N110" s="9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</row>
    <row r="111" spans="4:50" x14ac:dyDescent="0.25">
      <c r="D111" s="8" t="s">
        <v>519</v>
      </c>
      <c r="E111" s="9" t="s">
        <v>143</v>
      </c>
      <c r="F111" s="66">
        <f t="shared" si="6"/>
        <v>0</v>
      </c>
      <c r="G111" s="9">
        <f t="shared" si="5"/>
        <v>0</v>
      </c>
      <c r="H111" s="9">
        <v>25</v>
      </c>
      <c r="I111" s="9">
        <f t="shared" si="7"/>
        <v>0</v>
      </c>
      <c r="J111" s="9"/>
      <c r="K111" s="9"/>
      <c r="L111" s="9"/>
      <c r="M111" s="9"/>
      <c r="N111" s="9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</row>
    <row r="112" spans="4:50" x14ac:dyDescent="0.25">
      <c r="D112" s="8" t="s">
        <v>520</v>
      </c>
      <c r="E112" s="9" t="s">
        <v>408</v>
      </c>
      <c r="F112" s="66">
        <f t="shared" si="6"/>
        <v>0</v>
      </c>
      <c r="G112" s="9">
        <f t="shared" si="5"/>
        <v>0</v>
      </c>
      <c r="H112" s="9">
        <v>25</v>
      </c>
      <c r="I112" s="9">
        <f t="shared" si="7"/>
        <v>0</v>
      </c>
      <c r="J112" s="9"/>
      <c r="K112" s="9"/>
      <c r="L112" s="9"/>
      <c r="M112" s="9"/>
      <c r="N112" s="9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</row>
    <row r="113" spans="4:50" x14ac:dyDescent="0.25">
      <c r="D113" s="10" t="s">
        <v>521</v>
      </c>
      <c r="E113" s="11" t="s">
        <v>144</v>
      </c>
      <c r="F113" s="67">
        <f t="shared" si="6"/>
        <v>0</v>
      </c>
      <c r="G113" s="11">
        <f t="shared" si="5"/>
        <v>0</v>
      </c>
      <c r="H113" s="11">
        <v>25</v>
      </c>
      <c r="I113" s="11">
        <f t="shared" si="7"/>
        <v>0</v>
      </c>
      <c r="J113" s="11"/>
      <c r="K113" s="11"/>
      <c r="L113" s="11"/>
      <c r="M113" s="11"/>
      <c r="N113" s="11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  <c r="AH113" s="10"/>
      <c r="AI113" s="10"/>
      <c r="AJ113" s="10"/>
      <c r="AK113" s="10"/>
      <c r="AL113" s="10"/>
      <c r="AM113" s="10"/>
      <c r="AN113" s="10"/>
      <c r="AO113" s="10"/>
      <c r="AP113" s="10"/>
      <c r="AQ113" s="10"/>
      <c r="AR113" s="10"/>
      <c r="AS113" s="10"/>
      <c r="AT113" s="10"/>
      <c r="AU113" s="10"/>
      <c r="AV113" s="10"/>
      <c r="AW113" s="10"/>
      <c r="AX113" s="10"/>
    </row>
    <row r="114" spans="4:50" x14ac:dyDescent="0.25">
      <c r="D114" s="10" t="s">
        <v>522</v>
      </c>
      <c r="E114" s="11" t="s">
        <v>145</v>
      </c>
      <c r="F114" s="67">
        <f t="shared" si="6"/>
        <v>0</v>
      </c>
      <c r="G114" s="11">
        <f t="shared" si="5"/>
        <v>0</v>
      </c>
      <c r="H114" s="11">
        <v>50</v>
      </c>
      <c r="I114" s="11">
        <f t="shared" si="7"/>
        <v>0</v>
      </c>
      <c r="J114" s="11"/>
      <c r="K114" s="11"/>
      <c r="L114" s="11"/>
      <c r="M114" s="11"/>
      <c r="N114" s="11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  <c r="AH114" s="10"/>
      <c r="AI114" s="10"/>
      <c r="AJ114" s="10"/>
      <c r="AK114" s="10"/>
      <c r="AL114" s="10"/>
      <c r="AM114" s="10"/>
      <c r="AN114" s="10"/>
      <c r="AO114" s="10"/>
      <c r="AP114" s="10"/>
      <c r="AQ114" s="10"/>
      <c r="AR114" s="10"/>
      <c r="AS114" s="10"/>
      <c r="AT114" s="10"/>
      <c r="AU114" s="10"/>
      <c r="AV114" s="10"/>
      <c r="AW114" s="10"/>
      <c r="AX114" s="10"/>
    </row>
    <row r="115" spans="4:50" x14ac:dyDescent="0.25">
      <c r="D115" s="10" t="s">
        <v>523</v>
      </c>
      <c r="E115" s="11" t="s">
        <v>146</v>
      </c>
      <c r="F115" s="67">
        <f t="shared" si="6"/>
        <v>0</v>
      </c>
      <c r="G115" s="11">
        <f t="shared" si="5"/>
        <v>0</v>
      </c>
      <c r="H115" s="11">
        <v>50</v>
      </c>
      <c r="I115" s="11">
        <f t="shared" si="7"/>
        <v>0</v>
      </c>
      <c r="J115" s="11"/>
      <c r="K115" s="11"/>
      <c r="L115" s="11"/>
      <c r="M115" s="11"/>
      <c r="N115" s="11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  <c r="AH115" s="10"/>
      <c r="AI115" s="10"/>
      <c r="AJ115" s="10"/>
      <c r="AK115" s="10"/>
      <c r="AL115" s="10"/>
      <c r="AM115" s="10"/>
      <c r="AN115" s="10"/>
      <c r="AO115" s="10"/>
      <c r="AP115" s="10"/>
      <c r="AQ115" s="10"/>
      <c r="AR115" s="10"/>
      <c r="AS115" s="10"/>
      <c r="AT115" s="10"/>
      <c r="AU115" s="10"/>
      <c r="AV115" s="10"/>
      <c r="AW115" s="10"/>
      <c r="AX115" s="10"/>
    </row>
    <row r="116" spans="4:50" x14ac:dyDescent="0.25">
      <c r="D116" s="10" t="s">
        <v>524</v>
      </c>
      <c r="E116" s="11" t="s">
        <v>147</v>
      </c>
      <c r="F116" s="67">
        <f t="shared" si="6"/>
        <v>0</v>
      </c>
      <c r="G116" s="11">
        <f t="shared" si="5"/>
        <v>0</v>
      </c>
      <c r="H116" s="11">
        <v>50</v>
      </c>
      <c r="I116" s="11">
        <f t="shared" si="7"/>
        <v>0</v>
      </c>
      <c r="J116" s="11"/>
      <c r="K116" s="11"/>
      <c r="L116" s="11"/>
      <c r="M116" s="11"/>
      <c r="N116" s="11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  <c r="AH116" s="10"/>
      <c r="AI116" s="10"/>
      <c r="AJ116" s="10"/>
      <c r="AK116" s="10"/>
      <c r="AL116" s="10"/>
      <c r="AM116" s="10"/>
      <c r="AN116" s="10"/>
      <c r="AO116" s="10"/>
      <c r="AP116" s="10"/>
      <c r="AQ116" s="10"/>
      <c r="AR116" s="10"/>
      <c r="AS116" s="10"/>
      <c r="AT116" s="10"/>
      <c r="AU116" s="10"/>
      <c r="AV116" s="10"/>
      <c r="AW116" s="10"/>
      <c r="AX116" s="10"/>
    </row>
    <row r="117" spans="4:50" x14ac:dyDescent="0.25">
      <c r="D117" s="10" t="s">
        <v>525</v>
      </c>
      <c r="E117" s="11" t="s">
        <v>148</v>
      </c>
      <c r="F117" s="67">
        <f t="shared" si="6"/>
        <v>0</v>
      </c>
      <c r="G117" s="11">
        <f t="shared" si="5"/>
        <v>0</v>
      </c>
      <c r="H117" s="11">
        <v>50</v>
      </c>
      <c r="I117" s="11">
        <f t="shared" si="7"/>
        <v>0</v>
      </c>
      <c r="J117" s="11"/>
      <c r="K117" s="11"/>
      <c r="L117" s="11"/>
      <c r="M117" s="11"/>
      <c r="N117" s="11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  <c r="AH117" s="10"/>
      <c r="AI117" s="10"/>
      <c r="AJ117" s="10"/>
      <c r="AK117" s="10"/>
      <c r="AL117" s="10"/>
      <c r="AM117" s="10"/>
      <c r="AN117" s="10"/>
      <c r="AO117" s="10"/>
      <c r="AP117" s="10"/>
      <c r="AQ117" s="10"/>
      <c r="AR117" s="10"/>
      <c r="AS117" s="10"/>
      <c r="AT117" s="10"/>
      <c r="AU117" s="10"/>
      <c r="AV117" s="10"/>
      <c r="AW117" s="10"/>
      <c r="AX117" s="10"/>
    </row>
    <row r="118" spans="4:50" x14ac:dyDescent="0.25">
      <c r="D118" s="10" t="s">
        <v>526</v>
      </c>
      <c r="E118" s="11" t="s">
        <v>149</v>
      </c>
      <c r="F118" s="67">
        <f t="shared" si="6"/>
        <v>0</v>
      </c>
      <c r="G118" s="11">
        <f t="shared" si="5"/>
        <v>0</v>
      </c>
      <c r="H118" s="11">
        <v>50</v>
      </c>
      <c r="I118" s="11">
        <f t="shared" si="7"/>
        <v>0</v>
      </c>
      <c r="J118" s="11"/>
      <c r="K118" s="11"/>
      <c r="L118" s="11"/>
      <c r="M118" s="11"/>
      <c r="N118" s="11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  <c r="AH118" s="10"/>
      <c r="AI118" s="10"/>
      <c r="AJ118" s="10"/>
      <c r="AK118" s="10"/>
      <c r="AL118" s="10"/>
      <c r="AM118" s="10"/>
      <c r="AN118" s="10"/>
      <c r="AO118" s="10"/>
      <c r="AP118" s="10"/>
      <c r="AQ118" s="10"/>
      <c r="AR118" s="10"/>
      <c r="AS118" s="10"/>
      <c r="AT118" s="10"/>
      <c r="AU118" s="10"/>
      <c r="AV118" s="10"/>
      <c r="AW118" s="10"/>
      <c r="AX118" s="10"/>
    </row>
    <row r="119" spans="4:50" x14ac:dyDescent="0.25">
      <c r="D119" s="10" t="s">
        <v>527</v>
      </c>
      <c r="E119" s="11" t="s">
        <v>150</v>
      </c>
      <c r="F119" s="67">
        <f t="shared" si="6"/>
        <v>0</v>
      </c>
      <c r="G119" s="11">
        <f t="shared" si="5"/>
        <v>0</v>
      </c>
      <c r="H119" s="11">
        <v>50</v>
      </c>
      <c r="I119" s="11">
        <f t="shared" si="7"/>
        <v>0</v>
      </c>
      <c r="J119" s="11"/>
      <c r="K119" s="11"/>
      <c r="L119" s="11"/>
      <c r="M119" s="11"/>
      <c r="N119" s="11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  <c r="AH119" s="10"/>
      <c r="AI119" s="10"/>
      <c r="AJ119" s="10"/>
      <c r="AK119" s="10"/>
      <c r="AL119" s="10"/>
      <c r="AM119" s="10"/>
      <c r="AN119" s="10"/>
      <c r="AO119" s="10"/>
      <c r="AP119" s="10"/>
      <c r="AQ119" s="10"/>
      <c r="AR119" s="10"/>
      <c r="AS119" s="10"/>
      <c r="AT119" s="10"/>
      <c r="AU119" s="10"/>
      <c r="AV119" s="10"/>
      <c r="AW119" s="10"/>
      <c r="AX119" s="10"/>
    </row>
    <row r="120" spans="4:50" x14ac:dyDescent="0.25">
      <c r="D120" s="10" t="s">
        <v>528</v>
      </c>
      <c r="E120" s="11" t="s">
        <v>151</v>
      </c>
      <c r="F120" s="67">
        <f t="shared" si="6"/>
        <v>0</v>
      </c>
      <c r="G120" s="11">
        <f t="shared" si="5"/>
        <v>0</v>
      </c>
      <c r="H120" s="11">
        <v>35</v>
      </c>
      <c r="I120" s="11">
        <f t="shared" si="7"/>
        <v>0</v>
      </c>
      <c r="J120" s="11"/>
      <c r="K120" s="11"/>
      <c r="L120" s="11"/>
      <c r="M120" s="11"/>
      <c r="N120" s="11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  <c r="AH120" s="10"/>
      <c r="AI120" s="10"/>
      <c r="AJ120" s="10"/>
      <c r="AK120" s="10"/>
      <c r="AL120" s="10"/>
      <c r="AM120" s="10"/>
      <c r="AN120" s="10"/>
      <c r="AO120" s="10"/>
      <c r="AP120" s="10"/>
      <c r="AQ120" s="10"/>
      <c r="AR120" s="10"/>
      <c r="AS120" s="10"/>
      <c r="AT120" s="10"/>
      <c r="AU120" s="10"/>
      <c r="AV120" s="10"/>
      <c r="AW120" s="10"/>
      <c r="AX120" s="10"/>
    </row>
    <row r="121" spans="4:50" x14ac:dyDescent="0.25">
      <c r="D121" s="10" t="s">
        <v>529</v>
      </c>
      <c r="E121" s="11" t="s">
        <v>152</v>
      </c>
      <c r="F121" s="67">
        <f t="shared" si="6"/>
        <v>0</v>
      </c>
      <c r="G121" s="11">
        <f t="shared" si="5"/>
        <v>0</v>
      </c>
      <c r="H121" s="11">
        <v>35</v>
      </c>
      <c r="I121" s="11">
        <f t="shared" si="7"/>
        <v>0</v>
      </c>
      <c r="J121" s="11"/>
      <c r="K121" s="11"/>
      <c r="L121" s="11"/>
      <c r="M121" s="11"/>
      <c r="N121" s="11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  <c r="AH121" s="10"/>
      <c r="AI121" s="10"/>
      <c r="AJ121" s="10"/>
      <c r="AK121" s="10"/>
      <c r="AL121" s="10"/>
      <c r="AM121" s="10"/>
      <c r="AN121" s="10"/>
      <c r="AO121" s="10"/>
      <c r="AP121" s="10"/>
      <c r="AQ121" s="10"/>
      <c r="AR121" s="10"/>
      <c r="AS121" s="10"/>
      <c r="AT121" s="10"/>
      <c r="AU121" s="10"/>
      <c r="AV121" s="10"/>
      <c r="AW121" s="10"/>
      <c r="AX121" s="10"/>
    </row>
    <row r="122" spans="4:50" x14ac:dyDescent="0.25">
      <c r="D122" s="10" t="s">
        <v>530</v>
      </c>
      <c r="E122" s="11" t="s">
        <v>153</v>
      </c>
      <c r="F122" s="67">
        <f t="shared" si="6"/>
        <v>0</v>
      </c>
      <c r="G122" s="11">
        <f t="shared" si="5"/>
        <v>0</v>
      </c>
      <c r="H122" s="11">
        <v>35</v>
      </c>
      <c r="I122" s="11">
        <f t="shared" si="7"/>
        <v>0</v>
      </c>
      <c r="J122" s="11"/>
      <c r="K122" s="11"/>
      <c r="L122" s="11"/>
      <c r="M122" s="11"/>
      <c r="N122" s="11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  <c r="AH122" s="10"/>
      <c r="AI122" s="10"/>
      <c r="AJ122" s="10"/>
      <c r="AK122" s="10"/>
      <c r="AL122" s="10"/>
      <c r="AM122" s="10"/>
      <c r="AN122" s="10"/>
      <c r="AO122" s="10"/>
      <c r="AP122" s="10"/>
      <c r="AQ122" s="10"/>
      <c r="AR122" s="10"/>
      <c r="AS122" s="10"/>
      <c r="AT122" s="10"/>
      <c r="AU122" s="10"/>
      <c r="AV122" s="10"/>
      <c r="AW122" s="10"/>
      <c r="AX122" s="10"/>
    </row>
    <row r="123" spans="4:50" x14ac:dyDescent="0.25">
      <c r="D123" s="10" t="s">
        <v>531</v>
      </c>
      <c r="E123" s="11" t="s">
        <v>154</v>
      </c>
      <c r="F123" s="67">
        <f t="shared" si="6"/>
        <v>0</v>
      </c>
      <c r="G123" s="11">
        <f t="shared" si="5"/>
        <v>0</v>
      </c>
      <c r="H123" s="11">
        <v>35</v>
      </c>
      <c r="I123" s="11">
        <f t="shared" si="7"/>
        <v>0</v>
      </c>
      <c r="J123" s="11"/>
      <c r="K123" s="11"/>
      <c r="L123" s="11"/>
      <c r="M123" s="11"/>
      <c r="N123" s="11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  <c r="AH123" s="10"/>
      <c r="AI123" s="10"/>
      <c r="AJ123" s="10"/>
      <c r="AK123" s="10"/>
      <c r="AL123" s="10"/>
      <c r="AM123" s="10"/>
      <c r="AN123" s="10"/>
      <c r="AO123" s="10"/>
      <c r="AP123" s="10"/>
      <c r="AQ123" s="10"/>
      <c r="AR123" s="10"/>
      <c r="AS123" s="10"/>
      <c r="AT123" s="10"/>
      <c r="AU123" s="10"/>
      <c r="AV123" s="10"/>
      <c r="AW123" s="10"/>
      <c r="AX123" s="10"/>
    </row>
    <row r="124" spans="4:50" x14ac:dyDescent="0.25">
      <c r="D124" s="10" t="s">
        <v>532</v>
      </c>
      <c r="E124" s="11" t="s">
        <v>155</v>
      </c>
      <c r="F124" s="67">
        <f t="shared" si="6"/>
        <v>0</v>
      </c>
      <c r="G124" s="11">
        <f t="shared" si="5"/>
        <v>0</v>
      </c>
      <c r="H124" s="11">
        <v>35</v>
      </c>
      <c r="I124" s="11">
        <f t="shared" si="7"/>
        <v>0</v>
      </c>
      <c r="J124" s="11"/>
      <c r="K124" s="11"/>
      <c r="L124" s="11"/>
      <c r="M124" s="11"/>
      <c r="N124" s="11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  <c r="AH124" s="10"/>
      <c r="AI124" s="10"/>
      <c r="AJ124" s="10"/>
      <c r="AK124" s="10"/>
      <c r="AL124" s="10"/>
      <c r="AM124" s="10"/>
      <c r="AN124" s="10"/>
      <c r="AO124" s="10"/>
      <c r="AP124" s="10"/>
      <c r="AQ124" s="10"/>
      <c r="AR124" s="10"/>
      <c r="AS124" s="10"/>
      <c r="AT124" s="10"/>
      <c r="AU124" s="10"/>
      <c r="AV124" s="10"/>
      <c r="AW124" s="10"/>
      <c r="AX124" s="10"/>
    </row>
    <row r="125" spans="4:50" x14ac:dyDescent="0.25">
      <c r="D125" s="10" t="s">
        <v>533</v>
      </c>
      <c r="E125" s="11" t="s">
        <v>156</v>
      </c>
      <c r="F125" s="67">
        <f t="shared" si="6"/>
        <v>0</v>
      </c>
      <c r="G125" s="11">
        <f t="shared" si="5"/>
        <v>0</v>
      </c>
      <c r="H125" s="11">
        <v>35</v>
      </c>
      <c r="I125" s="11">
        <f t="shared" si="7"/>
        <v>0</v>
      </c>
      <c r="J125" s="11"/>
      <c r="K125" s="11"/>
      <c r="L125" s="11"/>
      <c r="M125" s="11"/>
      <c r="N125" s="11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  <c r="AH125" s="10"/>
      <c r="AI125" s="10"/>
      <c r="AJ125" s="10"/>
      <c r="AK125" s="10"/>
      <c r="AL125" s="10"/>
      <c r="AM125" s="10"/>
      <c r="AN125" s="10"/>
      <c r="AO125" s="10"/>
      <c r="AP125" s="10"/>
      <c r="AQ125" s="10"/>
      <c r="AR125" s="10"/>
      <c r="AS125" s="10"/>
      <c r="AT125" s="10"/>
      <c r="AU125" s="10"/>
      <c r="AV125" s="10"/>
      <c r="AW125" s="10"/>
      <c r="AX125" s="10"/>
    </row>
    <row r="126" spans="4:50" x14ac:dyDescent="0.25">
      <c r="D126" s="10" t="s">
        <v>534</v>
      </c>
      <c r="E126" s="11" t="s">
        <v>157</v>
      </c>
      <c r="F126" s="67">
        <f t="shared" si="6"/>
        <v>0</v>
      </c>
      <c r="G126" s="11">
        <f t="shared" si="5"/>
        <v>0</v>
      </c>
      <c r="H126" s="11">
        <v>35</v>
      </c>
      <c r="I126" s="11">
        <f t="shared" si="7"/>
        <v>0</v>
      </c>
      <c r="J126" s="11"/>
      <c r="K126" s="11"/>
      <c r="L126" s="11"/>
      <c r="M126" s="11"/>
      <c r="N126" s="11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  <c r="AH126" s="10"/>
      <c r="AI126" s="10"/>
      <c r="AJ126" s="10"/>
      <c r="AK126" s="10"/>
      <c r="AL126" s="10"/>
      <c r="AM126" s="10"/>
      <c r="AN126" s="10"/>
      <c r="AO126" s="10"/>
      <c r="AP126" s="10"/>
      <c r="AQ126" s="10"/>
      <c r="AR126" s="10"/>
      <c r="AS126" s="10"/>
      <c r="AT126" s="10"/>
      <c r="AU126" s="10"/>
      <c r="AV126" s="10"/>
      <c r="AW126" s="10"/>
      <c r="AX126" s="10"/>
    </row>
    <row r="127" spans="4:50" x14ac:dyDescent="0.25">
      <c r="D127" s="10" t="s">
        <v>535</v>
      </c>
      <c r="E127" s="11" t="s">
        <v>158</v>
      </c>
      <c r="F127" s="67">
        <f t="shared" si="6"/>
        <v>0</v>
      </c>
      <c r="G127" s="11">
        <f t="shared" si="5"/>
        <v>0</v>
      </c>
      <c r="H127" s="11">
        <v>35</v>
      </c>
      <c r="I127" s="11">
        <f t="shared" si="7"/>
        <v>0</v>
      </c>
      <c r="J127" s="11"/>
      <c r="K127" s="11"/>
      <c r="L127" s="11"/>
      <c r="M127" s="11"/>
      <c r="N127" s="11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  <c r="AH127" s="10"/>
      <c r="AI127" s="10"/>
      <c r="AJ127" s="10"/>
      <c r="AK127" s="10"/>
      <c r="AL127" s="10"/>
      <c r="AM127" s="10"/>
      <c r="AN127" s="10"/>
      <c r="AO127" s="10"/>
      <c r="AP127" s="10"/>
      <c r="AQ127" s="10"/>
      <c r="AR127" s="10"/>
      <c r="AS127" s="10"/>
      <c r="AT127" s="10"/>
      <c r="AU127" s="10"/>
      <c r="AV127" s="10"/>
      <c r="AW127" s="10"/>
      <c r="AX127" s="10"/>
    </row>
    <row r="128" spans="4:50" x14ac:dyDescent="0.25">
      <c r="D128" s="10" t="s">
        <v>536</v>
      </c>
      <c r="E128" s="11" t="s">
        <v>159</v>
      </c>
      <c r="F128" s="67">
        <f t="shared" si="6"/>
        <v>0</v>
      </c>
      <c r="G128" s="11">
        <f t="shared" si="5"/>
        <v>0</v>
      </c>
      <c r="H128" s="11">
        <v>25</v>
      </c>
      <c r="I128" s="11">
        <f t="shared" si="7"/>
        <v>0</v>
      </c>
      <c r="J128" s="11"/>
      <c r="K128" s="11"/>
      <c r="L128" s="11"/>
      <c r="M128" s="11"/>
      <c r="N128" s="11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  <c r="AH128" s="10"/>
      <c r="AI128" s="10"/>
      <c r="AJ128" s="10"/>
      <c r="AK128" s="10"/>
      <c r="AL128" s="10"/>
      <c r="AM128" s="10"/>
      <c r="AN128" s="10"/>
      <c r="AO128" s="10"/>
      <c r="AP128" s="10"/>
      <c r="AQ128" s="10"/>
      <c r="AR128" s="10"/>
      <c r="AS128" s="10"/>
      <c r="AT128" s="10"/>
      <c r="AU128" s="10"/>
      <c r="AV128" s="10"/>
      <c r="AW128" s="10"/>
      <c r="AX128" s="10"/>
    </row>
    <row r="129" spans="4:50" x14ac:dyDescent="0.25">
      <c r="D129" s="10" t="s">
        <v>537</v>
      </c>
      <c r="E129" s="11" t="s">
        <v>160</v>
      </c>
      <c r="F129" s="67">
        <f t="shared" si="6"/>
        <v>0</v>
      </c>
      <c r="G129" s="11">
        <f t="shared" si="5"/>
        <v>0</v>
      </c>
      <c r="H129" s="11">
        <v>25</v>
      </c>
      <c r="I129" s="11">
        <f t="shared" si="7"/>
        <v>0</v>
      </c>
      <c r="J129" s="11"/>
      <c r="K129" s="11"/>
      <c r="L129" s="11"/>
      <c r="M129" s="11"/>
      <c r="N129" s="11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  <c r="AH129" s="10"/>
      <c r="AI129" s="10"/>
      <c r="AJ129" s="10"/>
      <c r="AK129" s="10"/>
      <c r="AL129" s="10"/>
      <c r="AM129" s="10"/>
      <c r="AN129" s="10"/>
      <c r="AO129" s="10"/>
      <c r="AP129" s="10"/>
      <c r="AQ129" s="10"/>
      <c r="AR129" s="10"/>
      <c r="AS129" s="10"/>
      <c r="AT129" s="10"/>
      <c r="AU129" s="10"/>
      <c r="AV129" s="10"/>
      <c r="AW129" s="10"/>
      <c r="AX129" s="10"/>
    </row>
    <row r="130" spans="4:50" x14ac:dyDescent="0.25">
      <c r="D130" s="10" t="s">
        <v>538</v>
      </c>
      <c r="E130" s="11" t="s">
        <v>161</v>
      </c>
      <c r="F130" s="67">
        <f t="shared" si="6"/>
        <v>0</v>
      </c>
      <c r="G130" s="11">
        <f t="shared" si="5"/>
        <v>0</v>
      </c>
      <c r="H130" s="11">
        <v>25</v>
      </c>
      <c r="I130" s="11">
        <f t="shared" si="7"/>
        <v>0</v>
      </c>
      <c r="J130" s="11"/>
      <c r="K130" s="11"/>
      <c r="L130" s="11"/>
      <c r="M130" s="11"/>
      <c r="N130" s="11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  <c r="AH130" s="10"/>
      <c r="AI130" s="10"/>
      <c r="AJ130" s="10"/>
      <c r="AK130" s="10"/>
      <c r="AL130" s="10"/>
      <c r="AM130" s="10"/>
      <c r="AN130" s="10"/>
      <c r="AO130" s="10"/>
      <c r="AP130" s="10"/>
      <c r="AQ130" s="10"/>
      <c r="AR130" s="10"/>
      <c r="AS130" s="10"/>
      <c r="AT130" s="10"/>
      <c r="AU130" s="10"/>
      <c r="AV130" s="10"/>
      <c r="AW130" s="10"/>
      <c r="AX130" s="10"/>
    </row>
    <row r="131" spans="4:50" x14ac:dyDescent="0.25">
      <c r="D131" s="10" t="s">
        <v>539</v>
      </c>
      <c r="E131" s="11" t="s">
        <v>162</v>
      </c>
      <c r="F131" s="67">
        <f t="shared" si="6"/>
        <v>0</v>
      </c>
      <c r="G131" s="11">
        <f t="shared" si="5"/>
        <v>0</v>
      </c>
      <c r="H131" s="11">
        <v>25</v>
      </c>
      <c r="I131" s="11">
        <f t="shared" si="7"/>
        <v>0</v>
      </c>
      <c r="J131" s="11"/>
      <c r="K131" s="11"/>
      <c r="L131" s="11"/>
      <c r="M131" s="11"/>
      <c r="N131" s="11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  <c r="AH131" s="10"/>
      <c r="AI131" s="10"/>
      <c r="AJ131" s="10"/>
      <c r="AK131" s="10"/>
      <c r="AL131" s="10"/>
      <c r="AM131" s="10"/>
      <c r="AN131" s="10"/>
      <c r="AO131" s="10"/>
      <c r="AP131" s="10"/>
      <c r="AQ131" s="10"/>
      <c r="AR131" s="10"/>
      <c r="AS131" s="10"/>
      <c r="AT131" s="10"/>
      <c r="AU131" s="10"/>
      <c r="AV131" s="10"/>
      <c r="AW131" s="10"/>
      <c r="AX131" s="10"/>
    </row>
    <row r="132" spans="4:50" x14ac:dyDescent="0.25">
      <c r="D132" s="10" t="s">
        <v>540</v>
      </c>
      <c r="E132" s="11" t="s">
        <v>163</v>
      </c>
      <c r="F132" s="67">
        <f t="shared" si="6"/>
        <v>0</v>
      </c>
      <c r="G132" s="11">
        <f t="shared" si="5"/>
        <v>0</v>
      </c>
      <c r="H132" s="11">
        <v>15</v>
      </c>
      <c r="I132" s="11">
        <f t="shared" si="7"/>
        <v>0</v>
      </c>
      <c r="J132" s="11"/>
      <c r="K132" s="11"/>
      <c r="L132" s="11"/>
      <c r="M132" s="11"/>
      <c r="N132" s="11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  <c r="AH132" s="10"/>
      <c r="AI132" s="10"/>
      <c r="AJ132" s="10"/>
      <c r="AK132" s="10"/>
      <c r="AL132" s="10"/>
      <c r="AM132" s="10"/>
      <c r="AN132" s="10"/>
      <c r="AO132" s="10"/>
      <c r="AP132" s="10"/>
      <c r="AQ132" s="10"/>
      <c r="AR132" s="10"/>
      <c r="AS132" s="10"/>
      <c r="AT132" s="10"/>
      <c r="AU132" s="10"/>
      <c r="AV132" s="10"/>
      <c r="AW132" s="10"/>
      <c r="AX132" s="10"/>
    </row>
    <row r="133" spans="4:50" x14ac:dyDescent="0.25">
      <c r="D133" s="10" t="s">
        <v>541</v>
      </c>
      <c r="E133" s="11" t="s">
        <v>164</v>
      </c>
      <c r="F133" s="67">
        <f t="shared" si="6"/>
        <v>0</v>
      </c>
      <c r="G133" s="11">
        <f t="shared" si="5"/>
        <v>0</v>
      </c>
      <c r="H133" s="11">
        <v>15</v>
      </c>
      <c r="I133" s="11">
        <f t="shared" si="7"/>
        <v>0</v>
      </c>
      <c r="J133" s="11"/>
      <c r="K133" s="11"/>
      <c r="L133" s="11"/>
      <c r="M133" s="11"/>
      <c r="N133" s="11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</row>
    <row r="134" spans="4:50" x14ac:dyDescent="0.25">
      <c r="D134" s="10" t="s">
        <v>542</v>
      </c>
      <c r="E134" s="11" t="s">
        <v>165</v>
      </c>
      <c r="F134" s="67">
        <f t="shared" si="6"/>
        <v>0</v>
      </c>
      <c r="G134" s="11">
        <f t="shared" si="5"/>
        <v>0</v>
      </c>
      <c r="H134" s="11">
        <v>15</v>
      </c>
      <c r="I134" s="11">
        <f t="shared" si="7"/>
        <v>0</v>
      </c>
      <c r="J134" s="11"/>
      <c r="K134" s="11"/>
      <c r="L134" s="11"/>
      <c r="M134" s="11"/>
      <c r="N134" s="11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  <c r="AH134" s="10"/>
      <c r="AI134" s="10"/>
      <c r="AJ134" s="10"/>
      <c r="AK134" s="10"/>
      <c r="AL134" s="10"/>
      <c r="AM134" s="10"/>
      <c r="AN134" s="10"/>
      <c r="AO134" s="10"/>
      <c r="AP134" s="10"/>
      <c r="AQ134" s="10"/>
      <c r="AR134" s="10"/>
      <c r="AS134" s="10"/>
      <c r="AT134" s="10"/>
      <c r="AU134" s="10"/>
      <c r="AV134" s="10"/>
      <c r="AW134" s="10"/>
      <c r="AX134" s="10"/>
    </row>
    <row r="135" spans="4:50" x14ac:dyDescent="0.25">
      <c r="D135" s="10" t="s">
        <v>543</v>
      </c>
      <c r="E135" s="11" t="s">
        <v>166</v>
      </c>
      <c r="F135" s="67">
        <f t="shared" si="6"/>
        <v>0</v>
      </c>
      <c r="G135" s="11">
        <f t="shared" si="5"/>
        <v>0</v>
      </c>
      <c r="H135" s="11">
        <v>15</v>
      </c>
      <c r="I135" s="11">
        <f t="shared" si="7"/>
        <v>0</v>
      </c>
      <c r="J135" s="11"/>
      <c r="K135" s="11"/>
      <c r="L135" s="11"/>
      <c r="M135" s="11"/>
      <c r="N135" s="11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</row>
    <row r="136" spans="4:50" x14ac:dyDescent="0.25">
      <c r="D136" s="12" t="s">
        <v>544</v>
      </c>
      <c r="E136" s="13" t="s">
        <v>167</v>
      </c>
      <c r="F136" s="68">
        <f t="shared" ref="F136" si="8">G136*$D$1</f>
        <v>0</v>
      </c>
      <c r="G136" s="13">
        <f t="shared" ref="G136" si="9">H136*I136</f>
        <v>0</v>
      </c>
      <c r="H136" s="13">
        <v>35</v>
      </c>
      <c r="I136" s="13">
        <f t="shared" ref="I136:I160" si="10">SUM(O136:AX136)</f>
        <v>0</v>
      </c>
      <c r="J136" s="13"/>
      <c r="K136" s="13"/>
      <c r="L136" s="13"/>
      <c r="M136" s="13"/>
      <c r="N136" s="13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</row>
    <row r="137" spans="4:50" x14ac:dyDescent="0.25">
      <c r="D137" s="12" t="s">
        <v>545</v>
      </c>
      <c r="E137" s="13" t="s">
        <v>168</v>
      </c>
      <c r="F137" s="68">
        <f t="shared" ref="F137:F160" si="11">G137*$D$1</f>
        <v>0</v>
      </c>
      <c r="G137" s="13">
        <f t="shared" ref="G137:G160" si="12">H137*I137</f>
        <v>0</v>
      </c>
      <c r="H137" s="13">
        <v>35</v>
      </c>
      <c r="I137" s="13">
        <f t="shared" si="10"/>
        <v>0</v>
      </c>
      <c r="J137" s="13"/>
      <c r="K137" s="13"/>
      <c r="L137" s="13"/>
      <c r="M137" s="13"/>
      <c r="N137" s="13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</row>
    <row r="138" spans="4:50" x14ac:dyDescent="0.25">
      <c r="D138" s="12" t="s">
        <v>546</v>
      </c>
      <c r="E138" s="13" t="s">
        <v>169</v>
      </c>
      <c r="F138" s="68">
        <f t="shared" si="11"/>
        <v>0</v>
      </c>
      <c r="G138" s="13">
        <f t="shared" si="12"/>
        <v>0</v>
      </c>
      <c r="H138" s="13">
        <v>35</v>
      </c>
      <c r="I138" s="13">
        <f t="shared" si="10"/>
        <v>0</v>
      </c>
      <c r="J138" s="13"/>
      <c r="K138" s="13"/>
      <c r="L138" s="13"/>
      <c r="M138" s="13"/>
      <c r="N138" s="13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</row>
    <row r="139" spans="4:50" x14ac:dyDescent="0.25">
      <c r="D139" s="12" t="s">
        <v>547</v>
      </c>
      <c r="E139" s="13" t="s">
        <v>170</v>
      </c>
      <c r="F139" s="68">
        <f t="shared" si="11"/>
        <v>0</v>
      </c>
      <c r="G139" s="13">
        <f t="shared" si="12"/>
        <v>0</v>
      </c>
      <c r="H139" s="13">
        <v>35</v>
      </c>
      <c r="I139" s="13">
        <f t="shared" si="10"/>
        <v>0</v>
      </c>
      <c r="J139" s="13"/>
      <c r="K139" s="13"/>
      <c r="L139" s="13"/>
      <c r="M139" s="13"/>
      <c r="N139" s="13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</row>
    <row r="140" spans="4:50" x14ac:dyDescent="0.25">
      <c r="D140" s="12" t="s">
        <v>548</v>
      </c>
      <c r="E140" s="13" t="s">
        <v>171</v>
      </c>
      <c r="F140" s="68">
        <f t="shared" si="11"/>
        <v>0</v>
      </c>
      <c r="G140" s="13">
        <f t="shared" si="12"/>
        <v>0</v>
      </c>
      <c r="H140" s="13">
        <v>15</v>
      </c>
      <c r="I140" s="13">
        <f t="shared" si="10"/>
        <v>0</v>
      </c>
      <c r="J140" s="13"/>
      <c r="K140" s="13"/>
      <c r="L140" s="13"/>
      <c r="M140" s="13"/>
      <c r="N140" s="13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</row>
    <row r="141" spans="4:50" x14ac:dyDescent="0.25">
      <c r="D141" s="12" t="s">
        <v>549</v>
      </c>
      <c r="E141" s="13" t="s">
        <v>172</v>
      </c>
      <c r="F141" s="68">
        <f t="shared" si="11"/>
        <v>0</v>
      </c>
      <c r="G141" s="13">
        <f t="shared" si="12"/>
        <v>0</v>
      </c>
      <c r="H141" s="13">
        <v>15</v>
      </c>
      <c r="I141" s="13">
        <f t="shared" si="10"/>
        <v>0</v>
      </c>
      <c r="J141" s="13"/>
      <c r="K141" s="13"/>
      <c r="L141" s="13"/>
      <c r="M141" s="13"/>
      <c r="N141" s="13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</row>
    <row r="142" spans="4:50" x14ac:dyDescent="0.25">
      <c r="D142" s="12" t="s">
        <v>550</v>
      </c>
      <c r="E142" s="13" t="s">
        <v>173</v>
      </c>
      <c r="F142" s="68">
        <f t="shared" si="11"/>
        <v>0</v>
      </c>
      <c r="G142" s="13">
        <f t="shared" si="12"/>
        <v>0</v>
      </c>
      <c r="H142" s="13">
        <v>35</v>
      </c>
      <c r="I142" s="13">
        <f t="shared" si="10"/>
        <v>0</v>
      </c>
      <c r="J142" s="13"/>
      <c r="K142" s="13"/>
      <c r="L142" s="13"/>
      <c r="M142" s="13"/>
      <c r="N142" s="13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</row>
    <row r="143" spans="4:50" x14ac:dyDescent="0.25">
      <c r="D143" s="12" t="s">
        <v>551</v>
      </c>
      <c r="E143" s="13" t="s">
        <v>174</v>
      </c>
      <c r="F143" s="68">
        <f t="shared" si="11"/>
        <v>0</v>
      </c>
      <c r="G143" s="13">
        <f t="shared" si="12"/>
        <v>0</v>
      </c>
      <c r="H143" s="13">
        <v>15</v>
      </c>
      <c r="I143" s="13">
        <f t="shared" si="10"/>
        <v>0</v>
      </c>
      <c r="J143" s="13"/>
      <c r="K143" s="13"/>
      <c r="L143" s="13"/>
      <c r="M143" s="13"/>
      <c r="N143" s="13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</row>
    <row r="144" spans="4:50" x14ac:dyDescent="0.25">
      <c r="D144" s="12" t="s">
        <v>552</v>
      </c>
      <c r="E144" s="13" t="s">
        <v>175</v>
      </c>
      <c r="F144" s="68">
        <f t="shared" si="11"/>
        <v>0</v>
      </c>
      <c r="G144" s="13">
        <f t="shared" si="12"/>
        <v>0</v>
      </c>
      <c r="H144" s="13">
        <v>35</v>
      </c>
      <c r="I144" s="13">
        <f t="shared" si="10"/>
        <v>0</v>
      </c>
      <c r="J144" s="13"/>
      <c r="K144" s="13"/>
      <c r="L144" s="13"/>
      <c r="M144" s="13"/>
      <c r="N144" s="13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</row>
    <row r="145" spans="4:50" x14ac:dyDescent="0.25">
      <c r="D145" s="12" t="s">
        <v>553</v>
      </c>
      <c r="E145" s="13" t="s">
        <v>176</v>
      </c>
      <c r="F145" s="68">
        <f t="shared" si="11"/>
        <v>0</v>
      </c>
      <c r="G145" s="13">
        <f t="shared" si="12"/>
        <v>0</v>
      </c>
      <c r="H145" s="13">
        <v>15</v>
      </c>
      <c r="I145" s="13">
        <f t="shared" si="10"/>
        <v>0</v>
      </c>
      <c r="J145" s="13"/>
      <c r="K145" s="13"/>
      <c r="L145" s="13"/>
      <c r="M145" s="13"/>
      <c r="N145" s="13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</row>
    <row r="146" spans="4:50" x14ac:dyDescent="0.25">
      <c r="D146" s="12" t="s">
        <v>554</v>
      </c>
      <c r="E146" s="13" t="s">
        <v>177</v>
      </c>
      <c r="F146" s="68">
        <f t="shared" si="11"/>
        <v>0</v>
      </c>
      <c r="G146" s="13">
        <f t="shared" si="12"/>
        <v>0</v>
      </c>
      <c r="H146" s="13">
        <v>25</v>
      </c>
      <c r="I146" s="13">
        <f t="shared" si="10"/>
        <v>0</v>
      </c>
      <c r="J146" s="13"/>
      <c r="K146" s="13"/>
      <c r="L146" s="13"/>
      <c r="M146" s="13"/>
      <c r="N146" s="13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</row>
    <row r="147" spans="4:50" x14ac:dyDescent="0.25">
      <c r="D147" s="12" t="s">
        <v>555</v>
      </c>
      <c r="E147" s="13" t="s">
        <v>178</v>
      </c>
      <c r="F147" s="68">
        <f t="shared" si="11"/>
        <v>0</v>
      </c>
      <c r="G147" s="13">
        <f t="shared" si="12"/>
        <v>0</v>
      </c>
      <c r="H147" s="13">
        <v>35</v>
      </c>
      <c r="I147" s="13">
        <f t="shared" si="10"/>
        <v>0</v>
      </c>
      <c r="J147" s="13"/>
      <c r="K147" s="13"/>
      <c r="L147" s="13"/>
      <c r="M147" s="13"/>
      <c r="N147" s="13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</row>
    <row r="148" spans="4:50" x14ac:dyDescent="0.25">
      <c r="D148" s="12" t="s">
        <v>556</v>
      </c>
      <c r="E148" s="13" t="s">
        <v>179</v>
      </c>
      <c r="F148" s="68">
        <f t="shared" si="11"/>
        <v>0</v>
      </c>
      <c r="G148" s="13">
        <f t="shared" si="12"/>
        <v>0</v>
      </c>
      <c r="H148" s="13">
        <v>35</v>
      </c>
      <c r="I148" s="13">
        <f t="shared" si="10"/>
        <v>0</v>
      </c>
      <c r="J148" s="13"/>
      <c r="K148" s="13"/>
      <c r="L148" s="13"/>
      <c r="M148" s="13"/>
      <c r="N148" s="13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</row>
    <row r="149" spans="4:50" x14ac:dyDescent="0.25">
      <c r="D149" s="12" t="s">
        <v>557</v>
      </c>
      <c r="E149" s="13" t="s">
        <v>180</v>
      </c>
      <c r="F149" s="68">
        <f t="shared" si="11"/>
        <v>0</v>
      </c>
      <c r="G149" s="13">
        <f t="shared" si="12"/>
        <v>0</v>
      </c>
      <c r="H149" s="13">
        <v>25</v>
      </c>
      <c r="I149" s="13">
        <f t="shared" si="10"/>
        <v>0</v>
      </c>
      <c r="J149" s="13"/>
      <c r="K149" s="13"/>
      <c r="L149" s="13"/>
      <c r="M149" s="13"/>
      <c r="N149" s="13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</row>
    <row r="150" spans="4:50" x14ac:dyDescent="0.25">
      <c r="D150" s="12" t="s">
        <v>558</v>
      </c>
      <c r="E150" s="13" t="s">
        <v>181</v>
      </c>
      <c r="F150" s="68">
        <f t="shared" si="11"/>
        <v>0</v>
      </c>
      <c r="G150" s="13">
        <f t="shared" si="12"/>
        <v>0</v>
      </c>
      <c r="H150" s="13">
        <v>25</v>
      </c>
      <c r="I150" s="13">
        <f t="shared" si="10"/>
        <v>0</v>
      </c>
      <c r="J150" s="13"/>
      <c r="K150" s="13"/>
      <c r="L150" s="13"/>
      <c r="M150" s="13"/>
      <c r="N150" s="13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</row>
    <row r="151" spans="4:50" x14ac:dyDescent="0.25">
      <c r="D151" s="12" t="s">
        <v>559</v>
      </c>
      <c r="E151" s="13" t="s">
        <v>182</v>
      </c>
      <c r="F151" s="68">
        <f t="shared" si="11"/>
        <v>0</v>
      </c>
      <c r="G151" s="13">
        <f t="shared" si="12"/>
        <v>0</v>
      </c>
      <c r="H151" s="13">
        <v>25</v>
      </c>
      <c r="I151" s="13">
        <f t="shared" si="10"/>
        <v>0</v>
      </c>
      <c r="J151" s="13"/>
      <c r="K151" s="13"/>
      <c r="L151" s="13"/>
      <c r="M151" s="13"/>
      <c r="N151" s="13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</row>
    <row r="152" spans="4:50" x14ac:dyDescent="0.25">
      <c r="D152" s="12" t="s">
        <v>560</v>
      </c>
      <c r="E152" s="13" t="s">
        <v>183</v>
      </c>
      <c r="F152" s="68">
        <f t="shared" si="11"/>
        <v>0</v>
      </c>
      <c r="G152" s="13">
        <f t="shared" si="12"/>
        <v>0</v>
      </c>
      <c r="H152" s="13">
        <v>25</v>
      </c>
      <c r="I152" s="13">
        <f t="shared" si="10"/>
        <v>0</v>
      </c>
      <c r="J152" s="13"/>
      <c r="K152" s="13"/>
      <c r="L152" s="13"/>
      <c r="M152" s="13"/>
      <c r="N152" s="13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</row>
    <row r="153" spans="4:50" x14ac:dyDescent="0.25">
      <c r="D153" s="12" t="s">
        <v>561</v>
      </c>
      <c r="E153" s="13" t="s">
        <v>184</v>
      </c>
      <c r="F153" s="68">
        <f t="shared" si="11"/>
        <v>0</v>
      </c>
      <c r="G153" s="13">
        <f t="shared" si="12"/>
        <v>0</v>
      </c>
      <c r="H153" s="13">
        <v>15</v>
      </c>
      <c r="I153" s="13">
        <f t="shared" si="10"/>
        <v>0</v>
      </c>
      <c r="J153" s="13"/>
      <c r="K153" s="13"/>
      <c r="L153" s="13"/>
      <c r="M153" s="13"/>
      <c r="N153" s="13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</row>
    <row r="154" spans="4:50" x14ac:dyDescent="0.25">
      <c r="D154" s="12" t="s">
        <v>562</v>
      </c>
      <c r="E154" s="13" t="s">
        <v>185</v>
      </c>
      <c r="F154" s="68">
        <f t="shared" si="11"/>
        <v>0</v>
      </c>
      <c r="G154" s="13">
        <f t="shared" si="12"/>
        <v>0</v>
      </c>
      <c r="H154" s="13">
        <v>35</v>
      </c>
      <c r="I154" s="13">
        <f t="shared" si="10"/>
        <v>0</v>
      </c>
      <c r="J154" s="13"/>
      <c r="K154" s="13"/>
      <c r="L154" s="13"/>
      <c r="M154" s="13"/>
      <c r="N154" s="13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</row>
    <row r="155" spans="4:50" x14ac:dyDescent="0.25">
      <c r="D155" s="12" t="s">
        <v>563</v>
      </c>
      <c r="E155" s="13" t="s">
        <v>186</v>
      </c>
      <c r="F155" s="68">
        <f t="shared" si="11"/>
        <v>0</v>
      </c>
      <c r="G155" s="13">
        <f t="shared" si="12"/>
        <v>0</v>
      </c>
      <c r="H155" s="13">
        <v>25</v>
      </c>
      <c r="I155" s="13">
        <f t="shared" si="10"/>
        <v>0</v>
      </c>
      <c r="J155" s="13"/>
      <c r="K155" s="13"/>
      <c r="L155" s="13"/>
      <c r="M155" s="13"/>
      <c r="N155" s="13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</row>
    <row r="156" spans="4:50" x14ac:dyDescent="0.25">
      <c r="D156" s="12" t="s">
        <v>564</v>
      </c>
      <c r="E156" s="13" t="s">
        <v>187</v>
      </c>
      <c r="F156" s="68">
        <f t="shared" si="11"/>
        <v>0</v>
      </c>
      <c r="G156" s="13">
        <f t="shared" si="12"/>
        <v>0</v>
      </c>
      <c r="H156" s="13">
        <v>15</v>
      </c>
      <c r="I156" s="13">
        <f t="shared" si="10"/>
        <v>0</v>
      </c>
      <c r="J156" s="13"/>
      <c r="K156" s="13"/>
      <c r="L156" s="13"/>
      <c r="M156" s="13"/>
      <c r="N156" s="13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</row>
    <row r="157" spans="4:50" x14ac:dyDescent="0.25">
      <c r="D157" s="12" t="s">
        <v>565</v>
      </c>
      <c r="E157" s="13" t="s">
        <v>188</v>
      </c>
      <c r="F157" s="68">
        <f t="shared" si="11"/>
        <v>0</v>
      </c>
      <c r="G157" s="13">
        <f t="shared" si="12"/>
        <v>0</v>
      </c>
      <c r="H157" s="13">
        <v>15</v>
      </c>
      <c r="I157" s="13">
        <f t="shared" si="10"/>
        <v>0</v>
      </c>
      <c r="J157" s="13"/>
      <c r="K157" s="13"/>
      <c r="L157" s="13"/>
      <c r="M157" s="13"/>
      <c r="N157" s="13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</row>
    <row r="158" spans="4:50" x14ac:dyDescent="0.25">
      <c r="D158" s="12" t="s">
        <v>566</v>
      </c>
      <c r="E158" s="13" t="s">
        <v>189</v>
      </c>
      <c r="F158" s="68">
        <f t="shared" si="11"/>
        <v>0</v>
      </c>
      <c r="G158" s="13">
        <f t="shared" si="12"/>
        <v>0</v>
      </c>
      <c r="H158" s="13">
        <v>15</v>
      </c>
      <c r="I158" s="13">
        <f t="shared" si="10"/>
        <v>0</v>
      </c>
      <c r="J158" s="13"/>
      <c r="K158" s="13"/>
      <c r="L158" s="13"/>
      <c r="M158" s="13"/>
      <c r="N158" s="13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</row>
    <row r="159" spans="4:50" x14ac:dyDescent="0.25">
      <c r="D159" s="12" t="s">
        <v>567</v>
      </c>
      <c r="E159" s="13" t="s">
        <v>190</v>
      </c>
      <c r="F159" s="68">
        <f t="shared" si="11"/>
        <v>0</v>
      </c>
      <c r="G159" s="13">
        <f t="shared" si="12"/>
        <v>0</v>
      </c>
      <c r="H159" s="13">
        <v>15</v>
      </c>
      <c r="I159" s="13">
        <f t="shared" si="10"/>
        <v>0</v>
      </c>
      <c r="J159" s="13"/>
      <c r="K159" s="13"/>
      <c r="L159" s="13"/>
      <c r="M159" s="13"/>
      <c r="N159" s="13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</row>
    <row r="160" spans="4:50" x14ac:dyDescent="0.25">
      <c r="D160" s="12" t="s">
        <v>568</v>
      </c>
      <c r="E160" s="13" t="s">
        <v>191</v>
      </c>
      <c r="F160" s="68">
        <f t="shared" si="11"/>
        <v>0</v>
      </c>
      <c r="G160" s="13">
        <f t="shared" si="12"/>
        <v>0</v>
      </c>
      <c r="H160" s="13">
        <v>15</v>
      </c>
      <c r="I160" s="13">
        <f t="shared" si="10"/>
        <v>0</v>
      </c>
      <c r="J160" s="13"/>
      <c r="K160" s="13"/>
      <c r="L160" s="13"/>
      <c r="M160" s="13"/>
      <c r="N160" s="13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</row>
    <row r="161" spans="4:50" x14ac:dyDescent="0.25">
      <c r="D161" s="14" t="s">
        <v>569</v>
      </c>
      <c r="E161" s="15" t="s">
        <v>192</v>
      </c>
      <c r="F161" s="69"/>
      <c r="G161" s="15">
        <f t="shared" ref="G161:G194" si="13">H161*I161</f>
        <v>0</v>
      </c>
      <c r="H161" s="15"/>
      <c r="I161" s="15"/>
      <c r="J161" s="15"/>
      <c r="K161" s="15"/>
      <c r="L161" s="15"/>
      <c r="M161" s="15"/>
      <c r="N161" s="15"/>
      <c r="O161" s="14"/>
      <c r="P161" s="14"/>
      <c r="Q161" s="14"/>
      <c r="R161" s="14"/>
      <c r="S161" s="14"/>
      <c r="T161" s="1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4:50" x14ac:dyDescent="0.25">
      <c r="D162" s="14" t="s">
        <v>570</v>
      </c>
      <c r="E162" s="15" t="s">
        <v>193</v>
      </c>
      <c r="F162" s="69"/>
      <c r="G162" s="15">
        <f t="shared" si="13"/>
        <v>0</v>
      </c>
      <c r="H162" s="15"/>
      <c r="I162" s="15"/>
      <c r="J162" s="15"/>
      <c r="K162" s="15"/>
      <c r="L162" s="15"/>
      <c r="M162" s="15"/>
      <c r="N162" s="15"/>
      <c r="O162" s="14"/>
      <c r="P162" s="14"/>
      <c r="Q162" s="14"/>
      <c r="R162" s="14"/>
      <c r="S162" s="14"/>
      <c r="T162" s="1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4:50" x14ac:dyDescent="0.25">
      <c r="D163" s="14" t="s">
        <v>571</v>
      </c>
      <c r="E163" s="15" t="s">
        <v>194</v>
      </c>
      <c r="F163" s="69"/>
      <c r="G163" s="15">
        <f t="shared" si="13"/>
        <v>0</v>
      </c>
      <c r="H163" s="15"/>
      <c r="I163" s="15"/>
      <c r="J163" s="15"/>
      <c r="K163" s="15"/>
      <c r="L163" s="15"/>
      <c r="M163" s="15"/>
      <c r="N163" s="15"/>
      <c r="O163" s="14"/>
      <c r="P163" s="14"/>
      <c r="Q163" s="14"/>
      <c r="R163" s="14"/>
      <c r="S163" s="14"/>
      <c r="T163" s="1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4:50" x14ac:dyDescent="0.25">
      <c r="D164" s="14" t="s">
        <v>572</v>
      </c>
      <c r="E164" s="15" t="s">
        <v>195</v>
      </c>
      <c r="F164" s="69"/>
      <c r="G164" s="15">
        <f t="shared" si="13"/>
        <v>0</v>
      </c>
      <c r="H164" s="15"/>
      <c r="I164" s="15"/>
      <c r="J164" s="15"/>
      <c r="K164" s="15"/>
      <c r="L164" s="15"/>
      <c r="M164" s="15"/>
      <c r="N164" s="15"/>
      <c r="O164" s="14"/>
      <c r="P164" s="14"/>
      <c r="Q164" s="14"/>
      <c r="R164" s="14"/>
      <c r="S164" s="14"/>
      <c r="T164" s="1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4:50" x14ac:dyDescent="0.25">
      <c r="D165" s="14" t="s">
        <v>573</v>
      </c>
      <c r="E165" s="15" t="s">
        <v>196</v>
      </c>
      <c r="F165" s="69"/>
      <c r="G165" s="15">
        <f t="shared" si="13"/>
        <v>0</v>
      </c>
      <c r="H165" s="15"/>
      <c r="I165" s="15"/>
      <c r="J165" s="15"/>
      <c r="K165" s="15"/>
      <c r="L165" s="15"/>
      <c r="M165" s="15"/>
      <c r="N165" s="15"/>
      <c r="O165" s="14"/>
      <c r="P165" s="14"/>
      <c r="Q165" s="14"/>
      <c r="R165" s="14"/>
      <c r="S165" s="14"/>
      <c r="T165" s="1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4:50" x14ac:dyDescent="0.25">
      <c r="D166" s="14" t="s">
        <v>574</v>
      </c>
      <c r="E166" s="15" t="s">
        <v>197</v>
      </c>
      <c r="F166" s="69"/>
      <c r="G166" s="15">
        <f t="shared" si="13"/>
        <v>0</v>
      </c>
      <c r="H166" s="15"/>
      <c r="I166" s="15"/>
      <c r="J166" s="15"/>
      <c r="K166" s="15"/>
      <c r="L166" s="15"/>
      <c r="M166" s="15"/>
      <c r="N166" s="15"/>
      <c r="O166" s="14"/>
      <c r="P166" s="14"/>
      <c r="Q166" s="14"/>
      <c r="R166" s="14"/>
      <c r="S166" s="14"/>
      <c r="T166" s="1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4:50" x14ac:dyDescent="0.25">
      <c r="D167" s="14" t="s">
        <v>575</v>
      </c>
      <c r="E167" s="15" t="s">
        <v>198</v>
      </c>
      <c r="F167" s="69"/>
      <c r="G167" s="15">
        <f t="shared" si="13"/>
        <v>0</v>
      </c>
      <c r="H167" s="15"/>
      <c r="I167" s="15"/>
      <c r="J167" s="15"/>
      <c r="K167" s="15"/>
      <c r="L167" s="15"/>
      <c r="M167" s="15"/>
      <c r="N167" s="15"/>
      <c r="O167" s="14"/>
      <c r="P167" s="14"/>
      <c r="Q167" s="14"/>
      <c r="R167" s="14"/>
      <c r="S167" s="14"/>
      <c r="T167" s="1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4:50" x14ac:dyDescent="0.25">
      <c r="D168" s="14" t="s">
        <v>576</v>
      </c>
      <c r="E168" s="15" t="s">
        <v>199</v>
      </c>
      <c r="F168" s="69"/>
      <c r="G168" s="15">
        <f t="shared" si="13"/>
        <v>0</v>
      </c>
      <c r="H168" s="15"/>
      <c r="I168" s="15"/>
      <c r="J168" s="15"/>
      <c r="K168" s="15"/>
      <c r="L168" s="15"/>
      <c r="M168" s="15"/>
      <c r="N168" s="15"/>
      <c r="O168" s="14"/>
      <c r="P168" s="14"/>
      <c r="Q168" s="14"/>
      <c r="R168" s="14"/>
      <c r="S168" s="14"/>
      <c r="T168" s="1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4:50" x14ac:dyDescent="0.25">
      <c r="D169" s="14" t="s">
        <v>577</v>
      </c>
      <c r="E169" s="15" t="s">
        <v>200</v>
      </c>
      <c r="F169" s="69"/>
      <c r="G169" s="15">
        <f t="shared" si="13"/>
        <v>0</v>
      </c>
      <c r="H169" s="15"/>
      <c r="I169" s="15"/>
      <c r="J169" s="15"/>
      <c r="K169" s="15"/>
      <c r="L169" s="15"/>
      <c r="M169" s="15"/>
      <c r="N169" s="15"/>
      <c r="O169" s="14"/>
      <c r="P169" s="14"/>
      <c r="Q169" s="14"/>
      <c r="R169" s="14"/>
      <c r="S169" s="14"/>
      <c r="T169" s="1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4:50" x14ac:dyDescent="0.25">
      <c r="D170" s="4" t="s">
        <v>578</v>
      </c>
      <c r="E170" s="5" t="s">
        <v>201</v>
      </c>
      <c r="F170" s="64"/>
      <c r="G170" s="5">
        <f t="shared" si="13"/>
        <v>0</v>
      </c>
      <c r="H170" s="5"/>
      <c r="I170" s="5"/>
      <c r="J170" s="5"/>
      <c r="K170" s="5"/>
      <c r="L170" s="5"/>
      <c r="M170" s="5"/>
      <c r="N170" s="5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</row>
    <row r="171" spans="4:50" x14ac:dyDescent="0.25">
      <c r="D171" s="4" t="s">
        <v>579</v>
      </c>
      <c r="E171" s="5" t="s">
        <v>202</v>
      </c>
      <c r="F171" s="64"/>
      <c r="G171" s="5">
        <f t="shared" si="13"/>
        <v>0</v>
      </c>
      <c r="H171" s="5"/>
      <c r="I171" s="5"/>
      <c r="J171" s="5"/>
      <c r="K171" s="5"/>
      <c r="L171" s="5"/>
      <c r="M171" s="5"/>
      <c r="N171" s="5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</row>
    <row r="172" spans="4:50" x14ac:dyDescent="0.25">
      <c r="D172" s="4" t="s">
        <v>580</v>
      </c>
      <c r="E172" s="5" t="s">
        <v>203</v>
      </c>
      <c r="F172" s="64"/>
      <c r="G172" s="5">
        <f t="shared" si="13"/>
        <v>0</v>
      </c>
      <c r="H172" s="5"/>
      <c r="I172" s="5"/>
      <c r="J172" s="5"/>
      <c r="K172" s="5"/>
      <c r="L172" s="5"/>
      <c r="M172" s="5"/>
      <c r="N172" s="5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</row>
    <row r="173" spans="4:50" x14ac:dyDescent="0.25">
      <c r="D173" s="4" t="s">
        <v>581</v>
      </c>
      <c r="E173" s="5" t="s">
        <v>204</v>
      </c>
      <c r="F173" s="64"/>
      <c r="G173" s="5">
        <f t="shared" si="13"/>
        <v>0</v>
      </c>
      <c r="H173" s="5"/>
      <c r="I173" s="5"/>
      <c r="J173" s="5"/>
      <c r="K173" s="5"/>
      <c r="L173" s="5"/>
      <c r="M173" s="5"/>
      <c r="N173" s="5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</row>
    <row r="174" spans="4:50" x14ac:dyDescent="0.25">
      <c r="D174" s="4" t="s">
        <v>582</v>
      </c>
      <c r="E174" s="5" t="s">
        <v>205</v>
      </c>
      <c r="F174" s="64"/>
      <c r="G174" s="5">
        <f t="shared" si="13"/>
        <v>0</v>
      </c>
      <c r="H174" s="5"/>
      <c r="I174" s="5"/>
      <c r="J174" s="5"/>
      <c r="K174" s="5"/>
      <c r="L174" s="5"/>
      <c r="M174" s="5"/>
      <c r="N174" s="5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</row>
    <row r="175" spans="4:50" x14ac:dyDescent="0.25">
      <c r="D175" s="4" t="s">
        <v>583</v>
      </c>
      <c r="E175" s="5" t="s">
        <v>206</v>
      </c>
      <c r="F175" s="64"/>
      <c r="G175" s="5">
        <f t="shared" si="13"/>
        <v>0</v>
      </c>
      <c r="H175" s="5"/>
      <c r="I175" s="5"/>
      <c r="J175" s="5"/>
      <c r="K175" s="5"/>
      <c r="L175" s="5"/>
      <c r="M175" s="5"/>
      <c r="N175" s="5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</row>
    <row r="176" spans="4:50" x14ac:dyDescent="0.25">
      <c r="D176" s="4" t="s">
        <v>584</v>
      </c>
      <c r="E176" s="5" t="s">
        <v>207</v>
      </c>
      <c r="F176" s="64"/>
      <c r="G176" s="5">
        <f t="shared" si="13"/>
        <v>0</v>
      </c>
      <c r="H176" s="5"/>
      <c r="I176" s="5"/>
      <c r="J176" s="5"/>
      <c r="K176" s="5"/>
      <c r="L176" s="5"/>
      <c r="M176" s="5"/>
      <c r="N176" s="5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</row>
    <row r="177" spans="4:50" x14ac:dyDescent="0.25">
      <c r="D177" s="4" t="s">
        <v>585</v>
      </c>
      <c r="E177" s="5" t="s">
        <v>208</v>
      </c>
      <c r="F177" s="64"/>
      <c r="G177" s="5">
        <f t="shared" si="13"/>
        <v>0</v>
      </c>
      <c r="H177" s="5"/>
      <c r="I177" s="5"/>
      <c r="J177" s="5"/>
      <c r="K177" s="5"/>
      <c r="L177" s="5"/>
      <c r="M177" s="5"/>
      <c r="N177" s="5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</row>
    <row r="178" spans="4:50" x14ac:dyDescent="0.25">
      <c r="D178" s="4" t="s">
        <v>586</v>
      </c>
      <c r="E178" s="5" t="s">
        <v>209</v>
      </c>
      <c r="F178" s="64"/>
      <c r="G178" s="5">
        <f t="shared" si="13"/>
        <v>0</v>
      </c>
      <c r="H178" s="5"/>
      <c r="I178" s="5"/>
      <c r="J178" s="5"/>
      <c r="K178" s="5"/>
      <c r="L178" s="5"/>
      <c r="M178" s="5"/>
      <c r="N178" s="5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</row>
    <row r="179" spans="4:50" x14ac:dyDescent="0.25">
      <c r="D179" s="12" t="s">
        <v>587</v>
      </c>
      <c r="E179" s="13" t="s">
        <v>210</v>
      </c>
      <c r="F179" s="68"/>
      <c r="G179" s="13">
        <f t="shared" si="13"/>
        <v>0</v>
      </c>
      <c r="H179" s="13"/>
      <c r="I179" s="13"/>
      <c r="J179" s="13"/>
      <c r="K179" s="13"/>
      <c r="L179" s="13"/>
      <c r="M179" s="13"/>
      <c r="N179" s="13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</row>
    <row r="180" spans="4:50" x14ac:dyDescent="0.25">
      <c r="D180" s="12" t="s">
        <v>588</v>
      </c>
      <c r="E180" s="13" t="s">
        <v>211</v>
      </c>
      <c r="F180" s="68"/>
      <c r="G180" s="13">
        <f t="shared" si="13"/>
        <v>0</v>
      </c>
      <c r="H180" s="13"/>
      <c r="I180" s="13"/>
      <c r="J180" s="13"/>
      <c r="K180" s="13"/>
      <c r="L180" s="13"/>
      <c r="M180" s="13"/>
      <c r="N180" s="13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  <c r="AO180" s="12"/>
      <c r="AP180" s="12"/>
      <c r="AQ180" s="12"/>
      <c r="AR180" s="12"/>
      <c r="AS180" s="12"/>
      <c r="AT180" s="12"/>
      <c r="AU180" s="12"/>
      <c r="AV180" s="12"/>
      <c r="AW180" s="12"/>
      <c r="AX180" s="12"/>
    </row>
    <row r="181" spans="4:50" x14ac:dyDescent="0.25">
      <c r="D181" s="10" t="s">
        <v>589</v>
      </c>
      <c r="E181" s="11" t="s">
        <v>212</v>
      </c>
      <c r="F181" s="67"/>
      <c r="G181" s="11">
        <f t="shared" si="13"/>
        <v>0</v>
      </c>
      <c r="H181" s="11"/>
      <c r="I181" s="11"/>
      <c r="J181" s="11"/>
      <c r="K181" s="11"/>
      <c r="L181" s="11"/>
      <c r="M181" s="11"/>
      <c r="N181" s="11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</row>
    <row r="182" spans="4:50" x14ac:dyDescent="0.25">
      <c r="D182" s="10" t="s">
        <v>590</v>
      </c>
      <c r="E182" s="11" t="s">
        <v>213</v>
      </c>
      <c r="F182" s="67"/>
      <c r="G182" s="11">
        <f t="shared" si="13"/>
        <v>0</v>
      </c>
      <c r="H182" s="11"/>
      <c r="I182" s="11"/>
      <c r="J182" s="11"/>
      <c r="K182" s="11"/>
      <c r="L182" s="11"/>
      <c r="M182" s="11"/>
      <c r="N182" s="11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</row>
    <row r="183" spans="4:50" x14ac:dyDescent="0.25">
      <c r="D183" s="6" t="s">
        <v>618</v>
      </c>
      <c r="E183" s="7" t="s">
        <v>214</v>
      </c>
      <c r="F183" s="65"/>
      <c r="G183" s="7">
        <f t="shared" si="13"/>
        <v>0</v>
      </c>
      <c r="H183" s="7"/>
      <c r="I183" s="7"/>
      <c r="J183" s="7"/>
      <c r="K183" s="7"/>
      <c r="L183" s="7"/>
      <c r="M183" s="7"/>
      <c r="N183" s="7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6"/>
      <c r="AQ183" s="6"/>
      <c r="AR183" s="6"/>
      <c r="AS183" s="6"/>
      <c r="AT183" s="6"/>
      <c r="AU183" s="6"/>
      <c r="AV183" s="6"/>
      <c r="AW183" s="6"/>
      <c r="AX183" s="6"/>
    </row>
    <row r="184" spans="4:50" x14ac:dyDescent="0.25">
      <c r="D184" s="6" t="s">
        <v>592</v>
      </c>
      <c r="E184" s="7" t="s">
        <v>215</v>
      </c>
      <c r="F184" s="65"/>
      <c r="G184" s="7">
        <f t="shared" si="13"/>
        <v>0</v>
      </c>
      <c r="H184" s="7"/>
      <c r="I184" s="7"/>
      <c r="J184" s="7"/>
      <c r="K184" s="7"/>
      <c r="L184" s="7"/>
      <c r="M184" s="7"/>
      <c r="N184" s="7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6"/>
      <c r="AQ184" s="6"/>
      <c r="AR184" s="6"/>
      <c r="AS184" s="6"/>
      <c r="AT184" s="6"/>
      <c r="AU184" s="6"/>
      <c r="AV184" s="6"/>
      <c r="AW184" s="6"/>
      <c r="AX184" s="6"/>
    </row>
    <row r="185" spans="4:50" x14ac:dyDescent="0.25">
      <c r="D185" s="6" t="s">
        <v>593</v>
      </c>
      <c r="E185" s="7" t="s">
        <v>216</v>
      </c>
      <c r="F185" s="65"/>
      <c r="G185" s="7">
        <f t="shared" si="13"/>
        <v>0</v>
      </c>
      <c r="H185" s="7"/>
      <c r="I185" s="7"/>
      <c r="J185" s="7"/>
      <c r="K185" s="7"/>
      <c r="L185" s="7"/>
      <c r="M185" s="7"/>
      <c r="N185" s="7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6"/>
      <c r="AQ185" s="6"/>
      <c r="AR185" s="6"/>
      <c r="AS185" s="6"/>
      <c r="AT185" s="6"/>
      <c r="AU185" s="6"/>
      <c r="AV185" s="6"/>
      <c r="AW185" s="6"/>
      <c r="AX185" s="6"/>
    </row>
    <row r="186" spans="4:50" x14ac:dyDescent="0.25">
      <c r="D186" s="16" t="s">
        <v>594</v>
      </c>
      <c r="E186" s="17" t="s">
        <v>217</v>
      </c>
      <c r="F186" s="70">
        <f t="shared" ref="F186:F194" si="14">G186*$D$1</f>
        <v>0</v>
      </c>
      <c r="G186" s="17">
        <f t="shared" si="13"/>
        <v>0</v>
      </c>
      <c r="H186" s="17">
        <v>50</v>
      </c>
      <c r="I186" s="17">
        <f>SUM(O186:AX186)</f>
        <v>0</v>
      </c>
      <c r="J186" s="17"/>
      <c r="K186" s="17"/>
      <c r="L186" s="17"/>
      <c r="M186" s="17"/>
      <c r="N186" s="17"/>
      <c r="O186" s="16"/>
      <c r="P186" s="16"/>
      <c r="Q186" s="16"/>
      <c r="R186" s="16"/>
      <c r="S186" s="16"/>
      <c r="T186" s="16"/>
      <c r="U186" s="16"/>
      <c r="V186" s="16"/>
      <c r="W186" s="16"/>
      <c r="X186" s="16"/>
      <c r="Y186" s="16"/>
      <c r="Z186" s="1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</row>
    <row r="187" spans="4:50" x14ac:dyDescent="0.25">
      <c r="D187" s="16" t="s">
        <v>595</v>
      </c>
      <c r="E187" s="17" t="s">
        <v>218</v>
      </c>
      <c r="F187" s="70">
        <f t="shared" si="14"/>
        <v>0</v>
      </c>
      <c r="G187" s="17">
        <f t="shared" si="13"/>
        <v>0</v>
      </c>
      <c r="H187" s="17">
        <v>25</v>
      </c>
      <c r="I187" s="17">
        <f t="shared" ref="I187:I193" si="15">SUM(O187:AX187)</f>
        <v>0</v>
      </c>
      <c r="J187" s="17"/>
      <c r="K187" s="17"/>
      <c r="L187" s="17"/>
      <c r="M187" s="17"/>
      <c r="N187" s="17"/>
      <c r="O187" s="16"/>
      <c r="P187" s="16"/>
      <c r="Q187" s="16"/>
      <c r="R187" s="16"/>
      <c r="S187" s="16"/>
      <c r="T187" s="16"/>
      <c r="U187" s="16"/>
      <c r="V187" s="16"/>
      <c r="W187" s="16"/>
      <c r="X187" s="16"/>
      <c r="Y187" s="16"/>
      <c r="Z187" s="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</row>
    <row r="188" spans="4:50" x14ac:dyDescent="0.25">
      <c r="D188" s="16" t="s">
        <v>596</v>
      </c>
      <c r="E188" s="17" t="s">
        <v>219</v>
      </c>
      <c r="F188" s="70">
        <f t="shared" si="14"/>
        <v>0</v>
      </c>
      <c r="G188" s="17">
        <f t="shared" si="13"/>
        <v>0</v>
      </c>
      <c r="H188" s="17">
        <v>25</v>
      </c>
      <c r="I188" s="17">
        <f t="shared" si="15"/>
        <v>0</v>
      </c>
      <c r="J188" s="17"/>
      <c r="K188" s="17"/>
      <c r="L188" s="17"/>
      <c r="M188" s="17"/>
      <c r="N188" s="17"/>
      <c r="O188" s="16"/>
      <c r="P188" s="16"/>
      <c r="Q188" s="16"/>
      <c r="R188" s="16"/>
      <c r="S188" s="16"/>
      <c r="T188" s="16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</row>
    <row r="189" spans="4:50" x14ac:dyDescent="0.25">
      <c r="D189" s="16" t="s">
        <v>597</v>
      </c>
      <c r="E189" s="17" t="s">
        <v>220</v>
      </c>
      <c r="F189" s="70">
        <f t="shared" si="14"/>
        <v>0</v>
      </c>
      <c r="G189" s="17">
        <f t="shared" si="13"/>
        <v>0</v>
      </c>
      <c r="H189" s="17">
        <v>35</v>
      </c>
      <c r="I189" s="17">
        <f t="shared" si="15"/>
        <v>0</v>
      </c>
      <c r="J189" s="17"/>
      <c r="K189" s="17"/>
      <c r="L189" s="17"/>
      <c r="M189" s="17"/>
      <c r="N189" s="17"/>
      <c r="O189" s="16"/>
      <c r="P189" s="16"/>
      <c r="Q189" s="16"/>
      <c r="R189" s="16"/>
      <c r="S189" s="16"/>
      <c r="T189" s="16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</row>
    <row r="190" spans="4:50" x14ac:dyDescent="0.25">
      <c r="D190" s="16" t="s">
        <v>598</v>
      </c>
      <c r="E190" s="17" t="s">
        <v>221</v>
      </c>
      <c r="F190" s="70">
        <f t="shared" si="14"/>
        <v>0</v>
      </c>
      <c r="G190" s="17">
        <f t="shared" si="13"/>
        <v>0</v>
      </c>
      <c r="H190" s="17">
        <v>15</v>
      </c>
      <c r="I190" s="17">
        <f t="shared" si="15"/>
        <v>0</v>
      </c>
      <c r="J190" s="17"/>
      <c r="K190" s="17"/>
      <c r="L190" s="17"/>
      <c r="M190" s="17"/>
      <c r="N190" s="17"/>
      <c r="O190" s="16"/>
      <c r="P190" s="16"/>
      <c r="Q190" s="16"/>
      <c r="R190" s="16"/>
      <c r="S190" s="16"/>
      <c r="T190" s="16"/>
      <c r="U190" s="16"/>
      <c r="V190" s="16"/>
      <c r="W190" s="16"/>
      <c r="X190" s="16"/>
      <c r="Y190" s="16"/>
      <c r="Z190" s="16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</row>
    <row r="191" spans="4:50" x14ac:dyDescent="0.25">
      <c r="D191" s="16" t="s">
        <v>599</v>
      </c>
      <c r="E191" s="17" t="s">
        <v>222</v>
      </c>
      <c r="F191" s="70">
        <f t="shared" si="14"/>
        <v>0</v>
      </c>
      <c r="G191" s="17">
        <f t="shared" si="13"/>
        <v>0</v>
      </c>
      <c r="H191" s="17">
        <v>35</v>
      </c>
      <c r="I191" s="17">
        <f t="shared" si="15"/>
        <v>0</v>
      </c>
      <c r="J191" s="17"/>
      <c r="K191" s="17"/>
      <c r="L191" s="17"/>
      <c r="M191" s="17"/>
      <c r="N191" s="17"/>
      <c r="O191" s="16"/>
      <c r="P191" s="16"/>
      <c r="Q191" s="16"/>
      <c r="R191" s="16"/>
      <c r="S191" s="16"/>
      <c r="T191" s="16"/>
      <c r="U191" s="16"/>
      <c r="V191" s="16"/>
      <c r="W191" s="16"/>
      <c r="X191" s="16"/>
      <c r="Y191" s="16"/>
      <c r="Z191" s="16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</row>
    <row r="192" spans="4:50" x14ac:dyDescent="0.25">
      <c r="D192" s="16" t="s">
        <v>600</v>
      </c>
      <c r="E192" s="17" t="s">
        <v>223</v>
      </c>
      <c r="F192" s="70">
        <f t="shared" si="14"/>
        <v>0</v>
      </c>
      <c r="G192" s="17">
        <f t="shared" si="13"/>
        <v>0</v>
      </c>
      <c r="H192" s="17">
        <v>50</v>
      </c>
      <c r="I192" s="17">
        <f t="shared" si="15"/>
        <v>0</v>
      </c>
      <c r="J192" s="17"/>
      <c r="K192" s="17"/>
      <c r="L192" s="17"/>
      <c r="M192" s="17"/>
      <c r="N192" s="17"/>
      <c r="O192" s="16"/>
      <c r="P192" s="16"/>
      <c r="Q192" s="16"/>
      <c r="R192" s="16"/>
      <c r="S192" s="16"/>
      <c r="T192" s="16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</row>
    <row r="193" spans="4:50" x14ac:dyDescent="0.25">
      <c r="D193" s="16" t="s">
        <v>601</v>
      </c>
      <c r="E193" s="17" t="s">
        <v>224</v>
      </c>
      <c r="F193" s="70">
        <f t="shared" si="14"/>
        <v>0</v>
      </c>
      <c r="G193" s="17">
        <f t="shared" si="13"/>
        <v>0</v>
      </c>
      <c r="H193" s="17">
        <v>25</v>
      </c>
      <c r="I193" s="17">
        <f t="shared" si="15"/>
        <v>0</v>
      </c>
      <c r="J193" s="17"/>
      <c r="K193" s="17"/>
      <c r="L193" s="17"/>
      <c r="M193" s="17"/>
      <c r="N193" s="17"/>
      <c r="O193" s="16"/>
      <c r="P193" s="16"/>
      <c r="Q193" s="16"/>
      <c r="R193" s="16"/>
      <c r="S193" s="16"/>
      <c r="T193" s="1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</row>
    <row r="194" spans="4:50" x14ac:dyDescent="0.25">
      <c r="D194" s="16" t="s">
        <v>619</v>
      </c>
      <c r="E194" s="17" t="s">
        <v>225</v>
      </c>
      <c r="F194" s="70">
        <f t="shared" si="14"/>
        <v>0</v>
      </c>
      <c r="G194" s="17">
        <f t="shared" si="13"/>
        <v>0</v>
      </c>
      <c r="H194" s="17">
        <v>25</v>
      </c>
      <c r="I194" s="17">
        <f>SUM(O194:AX194)</f>
        <v>0</v>
      </c>
      <c r="J194" s="17"/>
      <c r="K194" s="17"/>
      <c r="L194" s="17"/>
      <c r="M194" s="17"/>
      <c r="N194" s="17"/>
      <c r="O194" s="16"/>
      <c r="P194" s="16"/>
      <c r="Q194" s="16"/>
      <c r="R194" s="16"/>
      <c r="S194" s="16"/>
      <c r="T194" s="16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</row>
    <row r="195" spans="4:50" x14ac:dyDescent="0.25">
      <c r="F195" s="63">
        <f>SUM(F4:F194)</f>
        <v>287910.57</v>
      </c>
    </row>
    <row r="197" spans="4:50" x14ac:dyDescent="0.25">
      <c r="U197">
        <f>1512-1428</f>
        <v>84</v>
      </c>
    </row>
  </sheetData>
  <mergeCells count="1">
    <mergeCell ref="J2:N2"/>
  </mergeCells>
  <pageMargins left="0.7" right="0" top="0.75" bottom="0.75" header="0.3" footer="0.3"/>
  <pageSetup paperSize="8" scale="3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14"/>
  <sheetViews>
    <sheetView tabSelected="1" view="pageBreakPreview" zoomScale="60" zoomScaleNormal="90" workbookViewId="0">
      <selection activeCell="D125" sqref="D125"/>
    </sheetView>
  </sheetViews>
  <sheetFormatPr defaultColWidth="8.5703125" defaultRowHeight="15" x14ac:dyDescent="0.25"/>
  <cols>
    <col min="1" max="2" width="8.5703125" style="126"/>
    <col min="3" max="3" width="53.5703125" style="126" customWidth="1"/>
    <col min="4" max="4" width="10.5703125" style="122" customWidth="1"/>
    <col min="5" max="7" width="11.5703125" style="122" hidden="1" customWidth="1"/>
    <col min="8" max="8" width="10.85546875" style="122" customWidth="1"/>
    <col min="9" max="9" width="10.5703125" style="122" customWidth="1"/>
    <col min="10" max="10" width="15.85546875" style="122" customWidth="1"/>
    <col min="11" max="12" width="12.5703125" style="122" customWidth="1"/>
    <col min="13" max="13" width="14.28515625" style="122" customWidth="1"/>
    <col min="14" max="14" width="12.5703125" style="122" customWidth="1"/>
    <col min="15" max="15" width="16.7109375" style="126" customWidth="1"/>
    <col min="16" max="16" width="12.5703125" style="126" customWidth="1"/>
    <col min="17" max="19" width="8.5703125" style="126"/>
    <col min="20" max="20" width="10.140625" style="126" bestFit="1" customWidth="1"/>
    <col min="21" max="21" width="13.85546875" style="126" customWidth="1"/>
    <col min="22" max="16384" width="8.5703125" style="126"/>
  </cols>
  <sheetData>
    <row r="2" spans="2:16" s="121" customFormat="1" ht="29.1" customHeight="1" x14ac:dyDescent="0.25">
      <c r="C2" s="121" t="s">
        <v>277</v>
      </c>
      <c r="D2" s="121" t="s">
        <v>278</v>
      </c>
      <c r="H2" s="169" t="s">
        <v>410</v>
      </c>
      <c r="I2" s="169" t="s">
        <v>411</v>
      </c>
      <c r="J2" s="169" t="s">
        <v>279</v>
      </c>
      <c r="K2" s="169" t="s">
        <v>280</v>
      </c>
      <c r="L2" s="169" t="s">
        <v>281</v>
      </c>
      <c r="M2" s="169" t="s">
        <v>282</v>
      </c>
      <c r="N2" s="169" t="s">
        <v>280</v>
      </c>
      <c r="O2" s="170" t="s">
        <v>283</v>
      </c>
      <c r="P2" s="170" t="s">
        <v>280</v>
      </c>
    </row>
    <row r="3" spans="2:16" s="121" customFormat="1" ht="29.1" customHeight="1" x14ac:dyDescent="0.35">
      <c r="C3" s="152" t="s">
        <v>409</v>
      </c>
      <c r="H3" s="169"/>
      <c r="I3" s="169"/>
      <c r="J3" s="171">
        <f>J14+J24+J34+J44+J54+J64+J74+J84+J94+J104+J114</f>
        <v>12765406.061277365</v>
      </c>
      <c r="K3" s="171">
        <f>K14+K24+K34+K44+K54+K64+K74+K84+K94+K104+K114</f>
        <v>882332.11810310895</v>
      </c>
      <c r="L3" s="171"/>
      <c r="M3" s="171">
        <f>M14+M24+M34+M44+M54+M64+M74+M84+M94+M104+M114</f>
        <v>5220106.1140542449</v>
      </c>
      <c r="N3" s="171">
        <f>N14+N24+N34+N44+N54+N64+N74+N84+N94+N104+N114</f>
        <v>441210.17565745948</v>
      </c>
      <c r="O3" s="172">
        <f>O14+O24+O34+O44+O54+O64+O74+O84+O94+O104+O114</f>
        <v>7470290.9472231213</v>
      </c>
      <c r="P3" s="172">
        <f>P14+P24+P34+P44+P54+P64+P74+P84+P94+P104+P114</f>
        <v>441121.94244564942</v>
      </c>
    </row>
    <row r="4" spans="2:16" s="122" customFormat="1" x14ac:dyDescent="0.25">
      <c r="D4" s="122" t="s">
        <v>284</v>
      </c>
      <c r="E4" s="123"/>
      <c r="F4" s="123"/>
      <c r="G4" s="123"/>
      <c r="H4" s="173"/>
      <c r="I4" s="173"/>
      <c r="J4" s="173"/>
      <c r="K4" s="173">
        <f>0.19/1.19</f>
        <v>0.1596638655462185</v>
      </c>
      <c r="L4" s="173"/>
      <c r="M4" s="173"/>
      <c r="N4" s="173"/>
      <c r="O4" s="174"/>
      <c r="P4" s="174"/>
    </row>
    <row r="5" spans="2:16" ht="14.25" customHeight="1" x14ac:dyDescent="0.25">
      <c r="B5" s="183" t="s">
        <v>285</v>
      </c>
      <c r="C5" s="124" t="s">
        <v>286</v>
      </c>
      <c r="D5" s="125" t="s">
        <v>287</v>
      </c>
      <c r="E5" s="125"/>
      <c r="F5" s="125"/>
      <c r="G5" s="125"/>
      <c r="H5" s="125">
        <v>1</v>
      </c>
      <c r="I5" s="125">
        <v>1</v>
      </c>
      <c r="J5" s="153">
        <f>SUM('w2-1'!F4:F25)+SUM('w2-2'!F4:F25)+SUM('w2-3'!F4:F25)+SUM('w2-4'!F4:F25)+SUM('w2-5'!F4:F25)+SUM('w2-6'!F4:F25)</f>
        <v>71052.479999999996</v>
      </c>
      <c r="K5" s="153">
        <v>0</v>
      </c>
      <c r="L5" s="153">
        <v>0</v>
      </c>
      <c r="M5" s="153">
        <v>0</v>
      </c>
      <c r="N5" s="153">
        <v>0</v>
      </c>
      <c r="O5" s="153">
        <f>J5</f>
        <v>71052.479999999996</v>
      </c>
      <c r="P5" s="153">
        <v>0</v>
      </c>
    </row>
    <row r="6" spans="2:16" x14ac:dyDescent="0.25">
      <c r="B6" s="183"/>
      <c r="C6" s="124" t="s">
        <v>288</v>
      </c>
      <c r="D6" s="125" t="s">
        <v>289</v>
      </c>
      <c r="E6" s="125"/>
      <c r="F6" s="125"/>
      <c r="G6" s="125"/>
      <c r="H6" s="125">
        <v>1</v>
      </c>
      <c r="I6" s="125">
        <v>1</v>
      </c>
      <c r="J6" s="153">
        <v>0</v>
      </c>
      <c r="K6" s="153">
        <f>J6*$K$4</f>
        <v>0</v>
      </c>
      <c r="L6" s="153">
        <f t="shared" ref="L6:P6" si="0">K6*L4</f>
        <v>0</v>
      </c>
      <c r="M6" s="153">
        <f t="shared" si="0"/>
        <v>0</v>
      </c>
      <c r="N6" s="153">
        <f t="shared" si="0"/>
        <v>0</v>
      </c>
      <c r="O6" s="153">
        <f t="shared" si="0"/>
        <v>0</v>
      </c>
      <c r="P6" s="153">
        <f t="shared" si="0"/>
        <v>0</v>
      </c>
    </row>
    <row r="7" spans="2:16" x14ac:dyDescent="0.25">
      <c r="B7" s="183"/>
      <c r="C7" s="124" t="s">
        <v>290</v>
      </c>
      <c r="D7" s="125" t="s">
        <v>291</v>
      </c>
      <c r="E7" s="125"/>
      <c r="F7" s="125"/>
      <c r="G7" s="125"/>
      <c r="H7" s="125">
        <v>1</v>
      </c>
      <c r="I7" s="125">
        <v>1</v>
      </c>
      <c r="J7" s="153">
        <v>0</v>
      </c>
      <c r="K7" s="153">
        <f t="shared" ref="K7:K13" si="1">J7*$K$4</f>
        <v>0</v>
      </c>
      <c r="L7" s="153">
        <f t="shared" ref="L7:P7" si="2">K7*L5</f>
        <v>0</v>
      </c>
      <c r="M7" s="153">
        <f t="shared" si="2"/>
        <v>0</v>
      </c>
      <c r="N7" s="153">
        <f t="shared" si="2"/>
        <v>0</v>
      </c>
      <c r="O7" s="153">
        <f t="shared" si="2"/>
        <v>0</v>
      </c>
      <c r="P7" s="153">
        <f t="shared" si="2"/>
        <v>0</v>
      </c>
    </row>
    <row r="8" spans="2:16" x14ac:dyDescent="0.25">
      <c r="B8" s="183"/>
      <c r="C8" s="124" t="s">
        <v>292</v>
      </c>
      <c r="D8" s="125" t="s">
        <v>293</v>
      </c>
      <c r="E8" s="125"/>
      <c r="F8" s="125"/>
      <c r="G8" s="125"/>
      <c r="H8" s="125">
        <v>1</v>
      </c>
      <c r="I8" s="125">
        <v>1</v>
      </c>
      <c r="J8" s="153">
        <v>0</v>
      </c>
      <c r="K8" s="153">
        <f t="shared" si="1"/>
        <v>0</v>
      </c>
      <c r="L8" s="153">
        <f t="shared" ref="L8:P8" si="3">K8*L6</f>
        <v>0</v>
      </c>
      <c r="M8" s="153">
        <f t="shared" si="3"/>
        <v>0</v>
      </c>
      <c r="N8" s="153">
        <f t="shared" si="3"/>
        <v>0</v>
      </c>
      <c r="O8" s="153">
        <f t="shared" si="3"/>
        <v>0</v>
      </c>
      <c r="P8" s="153">
        <f t="shared" si="3"/>
        <v>0</v>
      </c>
    </row>
    <row r="9" spans="2:16" x14ac:dyDescent="0.25">
      <c r="B9" s="183"/>
      <c r="C9" s="124" t="s">
        <v>294</v>
      </c>
      <c r="D9" s="125" t="s">
        <v>295</v>
      </c>
      <c r="E9" s="125"/>
      <c r="F9" s="125"/>
      <c r="G9" s="125"/>
      <c r="H9" s="125">
        <v>1</v>
      </c>
      <c r="I9" s="125">
        <v>1</v>
      </c>
      <c r="J9" s="153">
        <v>0</v>
      </c>
      <c r="K9" s="153">
        <f t="shared" si="1"/>
        <v>0</v>
      </c>
      <c r="L9" s="153">
        <f t="shared" ref="L9:P9" si="4">K9*L7</f>
        <v>0</v>
      </c>
      <c r="M9" s="153">
        <f t="shared" si="4"/>
        <v>0</v>
      </c>
      <c r="N9" s="153">
        <f t="shared" si="4"/>
        <v>0</v>
      </c>
      <c r="O9" s="153">
        <f t="shared" si="4"/>
        <v>0</v>
      </c>
      <c r="P9" s="153">
        <f t="shared" si="4"/>
        <v>0</v>
      </c>
    </row>
    <row r="10" spans="2:16" x14ac:dyDescent="0.25">
      <c r="B10" s="183"/>
      <c r="C10" s="124" t="s">
        <v>296</v>
      </c>
      <c r="D10" s="125" t="s">
        <v>297</v>
      </c>
      <c r="E10" s="125"/>
      <c r="F10" s="125"/>
      <c r="G10" s="125"/>
      <c r="H10" s="125">
        <v>1</v>
      </c>
      <c r="I10" s="125">
        <v>1</v>
      </c>
      <c r="J10" s="153">
        <v>0</v>
      </c>
      <c r="K10" s="153">
        <f t="shared" si="1"/>
        <v>0</v>
      </c>
      <c r="L10" s="153">
        <f t="shared" ref="L10:P10" si="5">K10*L8</f>
        <v>0</v>
      </c>
      <c r="M10" s="153">
        <f t="shared" si="5"/>
        <v>0</v>
      </c>
      <c r="N10" s="153">
        <f t="shared" si="5"/>
        <v>0</v>
      </c>
      <c r="O10" s="153">
        <f t="shared" si="5"/>
        <v>0</v>
      </c>
      <c r="P10" s="153">
        <f t="shared" si="5"/>
        <v>0</v>
      </c>
    </row>
    <row r="11" spans="2:16" x14ac:dyDescent="0.25">
      <c r="B11" s="183"/>
      <c r="C11" s="124" t="s">
        <v>298</v>
      </c>
      <c r="D11" s="125" t="s">
        <v>299</v>
      </c>
      <c r="E11" s="125"/>
      <c r="F11" s="125"/>
      <c r="G11" s="125"/>
      <c r="H11" s="125">
        <v>1</v>
      </c>
      <c r="I11" s="125">
        <v>1</v>
      </c>
      <c r="J11" s="153">
        <v>0</v>
      </c>
      <c r="K11" s="153">
        <f t="shared" si="1"/>
        <v>0</v>
      </c>
      <c r="L11" s="153">
        <f t="shared" ref="L11:P11" si="6">K11*L9</f>
        <v>0</v>
      </c>
      <c r="M11" s="153">
        <f t="shared" si="6"/>
        <v>0</v>
      </c>
      <c r="N11" s="153">
        <f t="shared" si="6"/>
        <v>0</v>
      </c>
      <c r="O11" s="153">
        <f t="shared" si="6"/>
        <v>0</v>
      </c>
      <c r="P11" s="153">
        <f t="shared" si="6"/>
        <v>0</v>
      </c>
    </row>
    <row r="12" spans="2:16" x14ac:dyDescent="0.25">
      <c r="B12" s="183"/>
      <c r="C12" s="124" t="s">
        <v>300</v>
      </c>
      <c r="D12" s="125" t="s">
        <v>301</v>
      </c>
      <c r="E12" s="125"/>
      <c r="F12" s="125"/>
      <c r="G12" s="125"/>
      <c r="H12" s="125">
        <v>1</v>
      </c>
      <c r="I12" s="125">
        <v>1</v>
      </c>
      <c r="J12" s="153">
        <v>0</v>
      </c>
      <c r="K12" s="153">
        <f t="shared" si="1"/>
        <v>0</v>
      </c>
      <c r="L12" s="153">
        <f t="shared" ref="L12:P12" si="7">K12*L10</f>
        <v>0</v>
      </c>
      <c r="M12" s="153">
        <f t="shared" si="7"/>
        <v>0</v>
      </c>
      <c r="N12" s="153">
        <f t="shared" si="7"/>
        <v>0</v>
      </c>
      <c r="O12" s="153">
        <f t="shared" si="7"/>
        <v>0</v>
      </c>
      <c r="P12" s="153">
        <f t="shared" si="7"/>
        <v>0</v>
      </c>
    </row>
    <row r="13" spans="2:16" x14ac:dyDescent="0.25">
      <c r="B13" s="183"/>
      <c r="C13" s="124" t="s">
        <v>302</v>
      </c>
      <c r="D13" s="125" t="s">
        <v>303</v>
      </c>
      <c r="E13" s="125"/>
      <c r="F13" s="125"/>
      <c r="G13" s="125"/>
      <c r="H13" s="125">
        <v>1</v>
      </c>
      <c r="I13" s="125">
        <v>1</v>
      </c>
      <c r="J13" s="153">
        <v>0</v>
      </c>
      <c r="K13" s="153">
        <f t="shared" si="1"/>
        <v>0</v>
      </c>
      <c r="L13" s="153">
        <f t="shared" ref="L13:P13" si="8">K13*L11</f>
        <v>0</v>
      </c>
      <c r="M13" s="153">
        <f t="shared" si="8"/>
        <v>0</v>
      </c>
      <c r="N13" s="153">
        <f t="shared" si="8"/>
        <v>0</v>
      </c>
      <c r="O13" s="153">
        <f t="shared" si="8"/>
        <v>0</v>
      </c>
      <c r="P13" s="153">
        <f t="shared" si="8"/>
        <v>0</v>
      </c>
    </row>
    <row r="14" spans="2:16" x14ac:dyDescent="0.25">
      <c r="B14" s="183"/>
      <c r="C14" s="124"/>
      <c r="D14" s="125" t="s">
        <v>304</v>
      </c>
      <c r="E14" s="125"/>
      <c r="F14" s="125"/>
      <c r="G14" s="125"/>
      <c r="H14" s="125"/>
      <c r="I14" s="125"/>
      <c r="J14" s="154">
        <f>SUM(J5:J13)</f>
        <v>71052.479999999996</v>
      </c>
      <c r="K14" s="154">
        <f t="shared" ref="K14:P14" si="9">SUM(K5:K13)</f>
        <v>0</v>
      </c>
      <c r="L14" s="154">
        <f t="shared" si="9"/>
        <v>0</v>
      </c>
      <c r="M14" s="154">
        <f t="shared" si="9"/>
        <v>0</v>
      </c>
      <c r="N14" s="154">
        <f t="shared" si="9"/>
        <v>0</v>
      </c>
      <c r="O14" s="154">
        <f t="shared" si="9"/>
        <v>71052.479999999996</v>
      </c>
      <c r="P14" s="154">
        <f t="shared" si="9"/>
        <v>0</v>
      </c>
    </row>
    <row r="15" spans="2:16" ht="14.25" customHeight="1" x14ac:dyDescent="0.25">
      <c r="B15" s="184" t="s">
        <v>305</v>
      </c>
      <c r="C15" s="127" t="s">
        <v>286</v>
      </c>
      <c r="D15" s="128" t="s">
        <v>306</v>
      </c>
      <c r="E15" s="128"/>
      <c r="F15" s="128"/>
      <c r="G15" s="128"/>
      <c r="H15" s="128">
        <v>1</v>
      </c>
      <c r="I15" s="128">
        <v>1</v>
      </c>
      <c r="J15" s="155">
        <f>SUM('w2-1'!F26:F93)+SUM('w2-2'!F26:F93)+SUM('w2-3'!F26:F93)+SUM('w2-4'!F26:F93)+SUM('w2-5'!F26:F93)+SUM('w2-6'!F26:F93)</f>
        <v>1811690.2140000002</v>
      </c>
      <c r="K15" s="155">
        <v>0</v>
      </c>
      <c r="L15" s="155">
        <v>0</v>
      </c>
      <c r="M15" s="155">
        <v>0</v>
      </c>
      <c r="N15" s="155">
        <v>0</v>
      </c>
      <c r="O15" s="155">
        <f>J15</f>
        <v>1811690.2140000002</v>
      </c>
      <c r="P15" s="155">
        <v>0</v>
      </c>
    </row>
    <row r="16" spans="2:16" x14ac:dyDescent="0.25">
      <c r="B16" s="184"/>
      <c r="C16" s="127" t="s">
        <v>288</v>
      </c>
      <c r="D16" s="128" t="s">
        <v>307</v>
      </c>
      <c r="E16" s="128"/>
      <c r="F16" s="128"/>
      <c r="G16" s="128"/>
      <c r="H16" s="128">
        <v>1</v>
      </c>
      <c r="I16" s="128">
        <v>1</v>
      </c>
      <c r="J16" s="155">
        <v>0</v>
      </c>
      <c r="K16" s="155">
        <f>J16*$K$4</f>
        <v>0</v>
      </c>
      <c r="L16" s="155">
        <f t="shared" ref="L16:P16" si="10">K16*L14</f>
        <v>0</v>
      </c>
      <c r="M16" s="155">
        <f t="shared" si="10"/>
        <v>0</v>
      </c>
      <c r="N16" s="155">
        <f t="shared" si="10"/>
        <v>0</v>
      </c>
      <c r="O16" s="155">
        <f t="shared" si="10"/>
        <v>0</v>
      </c>
      <c r="P16" s="155">
        <f t="shared" si="10"/>
        <v>0</v>
      </c>
    </row>
    <row r="17" spans="2:16" x14ac:dyDescent="0.25">
      <c r="B17" s="184"/>
      <c r="C17" s="127" t="s">
        <v>290</v>
      </c>
      <c r="D17" s="128" t="s">
        <v>308</v>
      </c>
      <c r="E17" s="128"/>
      <c r="F17" s="128"/>
      <c r="G17" s="128"/>
      <c r="H17" s="128">
        <v>1</v>
      </c>
      <c r="I17" s="128">
        <v>1</v>
      </c>
      <c r="J17" s="155">
        <v>0</v>
      </c>
      <c r="K17" s="155">
        <f t="shared" ref="K17:K23" si="11">J17*$K$4</f>
        <v>0</v>
      </c>
      <c r="L17" s="155">
        <f t="shared" ref="L17:P17" si="12">K17*L15</f>
        <v>0</v>
      </c>
      <c r="M17" s="155">
        <f t="shared" si="12"/>
        <v>0</v>
      </c>
      <c r="N17" s="155">
        <f t="shared" si="12"/>
        <v>0</v>
      </c>
      <c r="O17" s="155">
        <f t="shared" si="12"/>
        <v>0</v>
      </c>
      <c r="P17" s="155">
        <f t="shared" si="12"/>
        <v>0</v>
      </c>
    </row>
    <row r="18" spans="2:16" x14ac:dyDescent="0.25">
      <c r="B18" s="184"/>
      <c r="C18" s="127" t="s">
        <v>292</v>
      </c>
      <c r="D18" s="128" t="s">
        <v>309</v>
      </c>
      <c r="E18" s="128"/>
      <c r="F18" s="128"/>
      <c r="G18" s="128"/>
      <c r="H18" s="128">
        <v>1</v>
      </c>
      <c r="I18" s="128">
        <v>1</v>
      </c>
      <c r="J18" s="155">
        <v>0</v>
      </c>
      <c r="K18" s="155">
        <f t="shared" si="11"/>
        <v>0</v>
      </c>
      <c r="L18" s="155">
        <f t="shared" ref="L18:P18" si="13">K18*L16</f>
        <v>0</v>
      </c>
      <c r="M18" s="155">
        <f t="shared" si="13"/>
        <v>0</v>
      </c>
      <c r="N18" s="155">
        <f t="shared" si="13"/>
        <v>0</v>
      </c>
      <c r="O18" s="155">
        <f t="shared" si="13"/>
        <v>0</v>
      </c>
      <c r="P18" s="155">
        <f t="shared" si="13"/>
        <v>0</v>
      </c>
    </row>
    <row r="19" spans="2:16" x14ac:dyDescent="0.25">
      <c r="B19" s="184"/>
      <c r="C19" s="127" t="s">
        <v>294</v>
      </c>
      <c r="D19" s="128" t="s">
        <v>310</v>
      </c>
      <c r="E19" s="128"/>
      <c r="F19" s="128"/>
      <c r="G19" s="128"/>
      <c r="H19" s="128">
        <v>1</v>
      </c>
      <c r="I19" s="128">
        <v>1</v>
      </c>
      <c r="J19" s="155">
        <v>75009</v>
      </c>
      <c r="K19" s="155">
        <v>0</v>
      </c>
      <c r="L19" s="155">
        <f t="shared" ref="L19:P19" si="14">K19*L17</f>
        <v>0</v>
      </c>
      <c r="M19" s="155">
        <f t="shared" si="14"/>
        <v>0</v>
      </c>
      <c r="N19" s="155">
        <f t="shared" si="14"/>
        <v>0</v>
      </c>
      <c r="O19" s="155">
        <f t="shared" si="14"/>
        <v>0</v>
      </c>
      <c r="P19" s="155">
        <f t="shared" si="14"/>
        <v>0</v>
      </c>
    </row>
    <row r="20" spans="2:16" x14ac:dyDescent="0.25">
      <c r="B20" s="184"/>
      <c r="C20" s="127" t="s">
        <v>296</v>
      </c>
      <c r="D20" s="128" t="s">
        <v>311</v>
      </c>
      <c r="E20" s="128"/>
      <c r="F20" s="128"/>
      <c r="G20" s="128"/>
      <c r="H20" s="128">
        <v>1</v>
      </c>
      <c r="I20" s="128">
        <v>1</v>
      </c>
      <c r="J20" s="155">
        <v>0</v>
      </c>
      <c r="K20" s="155">
        <f t="shared" si="11"/>
        <v>0</v>
      </c>
      <c r="L20" s="155">
        <f t="shared" ref="L20:P20" si="15">K20*L18</f>
        <v>0</v>
      </c>
      <c r="M20" s="155">
        <f t="shared" si="15"/>
        <v>0</v>
      </c>
      <c r="N20" s="155">
        <f t="shared" si="15"/>
        <v>0</v>
      </c>
      <c r="O20" s="155">
        <f t="shared" si="15"/>
        <v>0</v>
      </c>
      <c r="P20" s="155">
        <f t="shared" si="15"/>
        <v>0</v>
      </c>
    </row>
    <row r="21" spans="2:16" x14ac:dyDescent="0.25">
      <c r="B21" s="184"/>
      <c r="C21" s="127" t="s">
        <v>298</v>
      </c>
      <c r="D21" s="128" t="s">
        <v>312</v>
      </c>
      <c r="E21" s="128"/>
      <c r="F21" s="128"/>
      <c r="G21" s="128"/>
      <c r="H21" s="128">
        <v>1</v>
      </c>
      <c r="I21" s="128">
        <v>1</v>
      </c>
      <c r="J21" s="155">
        <v>0</v>
      </c>
      <c r="K21" s="155">
        <f t="shared" si="11"/>
        <v>0</v>
      </c>
      <c r="L21" s="155">
        <f t="shared" ref="L21:P21" si="16">K21*L19</f>
        <v>0</v>
      </c>
      <c r="M21" s="155">
        <f t="shared" si="16"/>
        <v>0</v>
      </c>
      <c r="N21" s="155">
        <f t="shared" si="16"/>
        <v>0</v>
      </c>
      <c r="O21" s="155">
        <f t="shared" si="16"/>
        <v>0</v>
      </c>
      <c r="P21" s="155">
        <f t="shared" si="16"/>
        <v>0</v>
      </c>
    </row>
    <row r="22" spans="2:16" x14ac:dyDescent="0.25">
      <c r="B22" s="184"/>
      <c r="C22" s="127" t="s">
        <v>300</v>
      </c>
      <c r="D22" s="128" t="s">
        <v>313</v>
      </c>
      <c r="E22" s="128"/>
      <c r="F22" s="128"/>
      <c r="G22" s="128"/>
      <c r="H22" s="128">
        <v>1</v>
      </c>
      <c r="I22" s="128">
        <v>1</v>
      </c>
      <c r="J22" s="155">
        <v>0</v>
      </c>
      <c r="K22" s="155">
        <f t="shared" si="11"/>
        <v>0</v>
      </c>
      <c r="L22" s="155">
        <f t="shared" ref="L22:P22" si="17">K22*L20</f>
        <v>0</v>
      </c>
      <c r="M22" s="155">
        <f t="shared" si="17"/>
        <v>0</v>
      </c>
      <c r="N22" s="155">
        <f t="shared" si="17"/>
        <v>0</v>
      </c>
      <c r="O22" s="155">
        <f t="shared" si="17"/>
        <v>0</v>
      </c>
      <c r="P22" s="155">
        <f t="shared" si="17"/>
        <v>0</v>
      </c>
    </row>
    <row r="23" spans="2:16" x14ac:dyDescent="0.25">
      <c r="B23" s="184"/>
      <c r="C23" s="127" t="s">
        <v>302</v>
      </c>
      <c r="D23" s="128" t="s">
        <v>314</v>
      </c>
      <c r="E23" s="128"/>
      <c r="F23" s="128"/>
      <c r="G23" s="128"/>
      <c r="H23" s="128">
        <v>1</v>
      </c>
      <c r="I23" s="128">
        <v>1</v>
      </c>
      <c r="J23" s="155">
        <v>0</v>
      </c>
      <c r="K23" s="155">
        <f t="shared" si="11"/>
        <v>0</v>
      </c>
      <c r="L23" s="155">
        <f t="shared" ref="L23:P23" si="18">K23*L21</f>
        <v>0</v>
      </c>
      <c r="M23" s="155">
        <f t="shared" si="18"/>
        <v>0</v>
      </c>
      <c r="N23" s="155">
        <f t="shared" si="18"/>
        <v>0</v>
      </c>
      <c r="O23" s="155">
        <f t="shared" si="18"/>
        <v>0</v>
      </c>
      <c r="P23" s="155">
        <f t="shared" si="18"/>
        <v>0</v>
      </c>
    </row>
    <row r="24" spans="2:16" s="143" customFormat="1" x14ac:dyDescent="0.25">
      <c r="B24" s="184"/>
      <c r="C24" s="141" t="s">
        <v>246</v>
      </c>
      <c r="D24" s="142" t="s">
        <v>315</v>
      </c>
      <c r="E24" s="142"/>
      <c r="F24" s="142"/>
      <c r="G24" s="142"/>
      <c r="H24" s="142"/>
      <c r="I24" s="142"/>
      <c r="J24" s="156">
        <f>SUM(J15:J23)</f>
        <v>1886699.2140000002</v>
      </c>
      <c r="K24" s="156">
        <f t="shared" ref="K24:P24" si="19">SUM(K15:K23)</f>
        <v>0</v>
      </c>
      <c r="L24" s="156">
        <f t="shared" si="19"/>
        <v>0</v>
      </c>
      <c r="M24" s="156">
        <f t="shared" si="19"/>
        <v>0</v>
      </c>
      <c r="N24" s="156">
        <f t="shared" si="19"/>
        <v>0</v>
      </c>
      <c r="O24" s="156">
        <f t="shared" si="19"/>
        <v>1811690.2140000002</v>
      </c>
      <c r="P24" s="156">
        <f t="shared" si="19"/>
        <v>0</v>
      </c>
    </row>
    <row r="25" spans="2:16" ht="14.25" customHeight="1" x14ac:dyDescent="0.25">
      <c r="B25" s="182" t="s">
        <v>316</v>
      </c>
      <c r="C25" s="129" t="s">
        <v>286</v>
      </c>
      <c r="D25" s="130" t="s">
        <v>317</v>
      </c>
      <c r="E25" s="130"/>
      <c r="F25" s="130"/>
      <c r="G25" s="130"/>
      <c r="H25" s="130">
        <v>1</v>
      </c>
      <c r="I25" s="130">
        <v>1</v>
      </c>
      <c r="J25" s="157">
        <f>SUM('w2-1'!F94:F112)+SUM('w2-2'!F94:F112)+SUM('w2-3'!F94:F112)+SUM('w2-4'!F94:F112)+SUM('w2-5'!F94:F112)+SUM('w2-6'!F94:F112)</f>
        <v>292005.95600000001</v>
      </c>
      <c r="K25" s="157">
        <v>0</v>
      </c>
      <c r="L25" s="157">
        <v>0</v>
      </c>
      <c r="M25" s="157">
        <v>0</v>
      </c>
      <c r="N25" s="157">
        <v>0</v>
      </c>
      <c r="O25" s="157">
        <f>J25</f>
        <v>292005.95600000001</v>
      </c>
      <c r="P25" s="157">
        <v>0</v>
      </c>
    </row>
    <row r="26" spans="2:16" x14ac:dyDescent="0.25">
      <c r="B26" s="182"/>
      <c r="C26" s="129" t="s">
        <v>288</v>
      </c>
      <c r="D26" s="130" t="s">
        <v>318</v>
      </c>
      <c r="E26" s="130"/>
      <c r="F26" s="130"/>
      <c r="G26" s="130"/>
      <c r="H26" s="130">
        <v>1</v>
      </c>
      <c r="I26" s="130">
        <v>1</v>
      </c>
      <c r="J26" s="157">
        <v>0</v>
      </c>
      <c r="K26" s="157">
        <f>J26*$K$4</f>
        <v>0</v>
      </c>
      <c r="L26" s="157">
        <f t="shared" ref="L26:P26" si="20">K26*L24</f>
        <v>0</v>
      </c>
      <c r="M26" s="157">
        <f t="shared" si="20"/>
        <v>0</v>
      </c>
      <c r="N26" s="157">
        <f t="shared" si="20"/>
        <v>0</v>
      </c>
      <c r="O26" s="157">
        <f t="shared" si="20"/>
        <v>0</v>
      </c>
      <c r="P26" s="157">
        <f t="shared" si="20"/>
        <v>0</v>
      </c>
    </row>
    <row r="27" spans="2:16" x14ac:dyDescent="0.25">
      <c r="B27" s="182"/>
      <c r="C27" s="129" t="s">
        <v>290</v>
      </c>
      <c r="D27" s="130" t="s">
        <v>319</v>
      </c>
      <c r="E27" s="130"/>
      <c r="F27" s="130"/>
      <c r="G27" s="130"/>
      <c r="H27" s="130">
        <v>1</v>
      </c>
      <c r="I27" s="130">
        <v>1</v>
      </c>
      <c r="J27" s="157">
        <v>0</v>
      </c>
      <c r="K27" s="157">
        <f t="shared" ref="K27:K33" si="21">J27*$K$4</f>
        <v>0</v>
      </c>
      <c r="L27" s="157">
        <f t="shared" ref="L27:P27" si="22">K27*L25</f>
        <v>0</v>
      </c>
      <c r="M27" s="157">
        <f t="shared" si="22"/>
        <v>0</v>
      </c>
      <c r="N27" s="157">
        <f t="shared" si="22"/>
        <v>0</v>
      </c>
      <c r="O27" s="157">
        <f t="shared" si="22"/>
        <v>0</v>
      </c>
      <c r="P27" s="157">
        <f t="shared" si="22"/>
        <v>0</v>
      </c>
    </row>
    <row r="28" spans="2:16" x14ac:dyDescent="0.25">
      <c r="B28" s="182"/>
      <c r="C28" s="129" t="s">
        <v>292</v>
      </c>
      <c r="D28" s="130" t="s">
        <v>320</v>
      </c>
      <c r="E28" s="130"/>
      <c r="F28" s="130"/>
      <c r="G28" s="130"/>
      <c r="H28" s="130">
        <v>1</v>
      </c>
      <c r="I28" s="130">
        <v>1</v>
      </c>
      <c r="J28" s="157">
        <v>0</v>
      </c>
      <c r="K28" s="157">
        <f t="shared" si="21"/>
        <v>0</v>
      </c>
      <c r="L28" s="157">
        <f t="shared" ref="L28:P28" si="23">K28*L26</f>
        <v>0</v>
      </c>
      <c r="M28" s="157">
        <f t="shared" si="23"/>
        <v>0</v>
      </c>
      <c r="N28" s="157">
        <f t="shared" si="23"/>
        <v>0</v>
      </c>
      <c r="O28" s="157">
        <f t="shared" si="23"/>
        <v>0</v>
      </c>
      <c r="P28" s="157">
        <f t="shared" si="23"/>
        <v>0</v>
      </c>
    </row>
    <row r="29" spans="2:16" x14ac:dyDescent="0.25">
      <c r="B29" s="182"/>
      <c r="C29" s="129" t="s">
        <v>294</v>
      </c>
      <c r="D29" s="130" t="s">
        <v>321</v>
      </c>
      <c r="E29" s="130"/>
      <c r="F29" s="130"/>
      <c r="G29" s="130"/>
      <c r="H29" s="130">
        <v>1</v>
      </c>
      <c r="I29" s="130">
        <v>1</v>
      </c>
      <c r="J29" s="157">
        <v>0</v>
      </c>
      <c r="K29" s="157">
        <v>0</v>
      </c>
      <c r="L29" s="157">
        <f t="shared" ref="L29:P29" si="24">K29*L27</f>
        <v>0</v>
      </c>
      <c r="M29" s="157">
        <f t="shared" si="24"/>
        <v>0</v>
      </c>
      <c r="N29" s="157">
        <f t="shared" si="24"/>
        <v>0</v>
      </c>
      <c r="O29" s="157">
        <f t="shared" si="24"/>
        <v>0</v>
      </c>
      <c r="P29" s="157">
        <f t="shared" si="24"/>
        <v>0</v>
      </c>
    </row>
    <row r="30" spans="2:16" x14ac:dyDescent="0.25">
      <c r="B30" s="182"/>
      <c r="C30" s="129" t="s">
        <v>296</v>
      </c>
      <c r="D30" s="130" t="s">
        <v>322</v>
      </c>
      <c r="E30" s="130"/>
      <c r="F30" s="130"/>
      <c r="G30" s="130"/>
      <c r="H30" s="130">
        <v>1</v>
      </c>
      <c r="I30" s="130">
        <v>1</v>
      </c>
      <c r="J30" s="157">
        <v>0</v>
      </c>
      <c r="K30" s="157">
        <f t="shared" si="21"/>
        <v>0</v>
      </c>
      <c r="L30" s="157">
        <f t="shared" ref="L30:P30" si="25">K30*L28</f>
        <v>0</v>
      </c>
      <c r="M30" s="157">
        <f t="shared" si="25"/>
        <v>0</v>
      </c>
      <c r="N30" s="157">
        <f t="shared" si="25"/>
        <v>0</v>
      </c>
      <c r="O30" s="157">
        <f t="shared" si="25"/>
        <v>0</v>
      </c>
      <c r="P30" s="157">
        <f t="shared" si="25"/>
        <v>0</v>
      </c>
    </row>
    <row r="31" spans="2:16" x14ac:dyDescent="0.25">
      <c r="B31" s="182"/>
      <c r="C31" s="129" t="s">
        <v>298</v>
      </c>
      <c r="D31" s="130" t="s">
        <v>323</v>
      </c>
      <c r="E31" s="130"/>
      <c r="F31" s="130"/>
      <c r="G31" s="130"/>
      <c r="H31" s="130">
        <v>1</v>
      </c>
      <c r="I31" s="130">
        <v>1</v>
      </c>
      <c r="J31" s="157">
        <v>0</v>
      </c>
      <c r="K31" s="157">
        <f t="shared" si="21"/>
        <v>0</v>
      </c>
      <c r="L31" s="157">
        <f t="shared" ref="L31:P31" si="26">K31*L29</f>
        <v>0</v>
      </c>
      <c r="M31" s="157">
        <f t="shared" si="26"/>
        <v>0</v>
      </c>
      <c r="N31" s="157">
        <f t="shared" si="26"/>
        <v>0</v>
      </c>
      <c r="O31" s="157">
        <f t="shared" si="26"/>
        <v>0</v>
      </c>
      <c r="P31" s="157">
        <f t="shared" si="26"/>
        <v>0</v>
      </c>
    </row>
    <row r="32" spans="2:16" x14ac:dyDescent="0.25">
      <c r="B32" s="182"/>
      <c r="C32" s="129" t="s">
        <v>300</v>
      </c>
      <c r="D32" s="130" t="s">
        <v>324</v>
      </c>
      <c r="E32" s="130"/>
      <c r="F32" s="130"/>
      <c r="G32" s="130"/>
      <c r="H32" s="130">
        <v>1</v>
      </c>
      <c r="I32" s="130">
        <v>1</v>
      </c>
      <c r="J32" s="157">
        <v>0</v>
      </c>
      <c r="K32" s="157">
        <f t="shared" si="21"/>
        <v>0</v>
      </c>
      <c r="L32" s="157">
        <f t="shared" ref="L32:P32" si="27">K32*L30</f>
        <v>0</v>
      </c>
      <c r="M32" s="157">
        <f t="shared" si="27"/>
        <v>0</v>
      </c>
      <c r="N32" s="157">
        <f t="shared" si="27"/>
        <v>0</v>
      </c>
      <c r="O32" s="157">
        <f t="shared" si="27"/>
        <v>0</v>
      </c>
      <c r="P32" s="157">
        <f t="shared" si="27"/>
        <v>0</v>
      </c>
    </row>
    <row r="33" spans="2:16" x14ac:dyDescent="0.25">
      <c r="B33" s="182"/>
      <c r="C33" s="129" t="s">
        <v>302</v>
      </c>
      <c r="D33" s="130" t="s">
        <v>325</v>
      </c>
      <c r="E33" s="130"/>
      <c r="F33" s="130"/>
      <c r="G33" s="130"/>
      <c r="H33" s="130">
        <v>1</v>
      </c>
      <c r="I33" s="130">
        <v>1</v>
      </c>
      <c r="J33" s="157">
        <v>0</v>
      </c>
      <c r="K33" s="157">
        <f t="shared" si="21"/>
        <v>0</v>
      </c>
      <c r="L33" s="157">
        <f t="shared" ref="L33:P33" si="28">K33*L31</f>
        <v>0</v>
      </c>
      <c r="M33" s="157">
        <f t="shared" si="28"/>
        <v>0</v>
      </c>
      <c r="N33" s="157">
        <f t="shared" si="28"/>
        <v>0</v>
      </c>
      <c r="O33" s="157">
        <f t="shared" si="28"/>
        <v>0</v>
      </c>
      <c r="P33" s="157">
        <f t="shared" si="28"/>
        <v>0</v>
      </c>
    </row>
    <row r="34" spans="2:16" x14ac:dyDescent="0.25">
      <c r="B34" s="182"/>
      <c r="C34" s="145" t="s">
        <v>246</v>
      </c>
      <c r="D34" s="130" t="s">
        <v>326</v>
      </c>
      <c r="E34" s="130"/>
      <c r="F34" s="130"/>
      <c r="G34" s="130"/>
      <c r="H34" s="130"/>
      <c r="I34" s="130"/>
      <c r="J34" s="158">
        <f>SUM(J25:J33)</f>
        <v>292005.95600000001</v>
      </c>
      <c r="K34" s="158">
        <f t="shared" ref="K34:P34" si="29">SUM(K25:K33)</f>
        <v>0</v>
      </c>
      <c r="L34" s="158">
        <f t="shared" si="29"/>
        <v>0</v>
      </c>
      <c r="M34" s="158">
        <f t="shared" si="29"/>
        <v>0</v>
      </c>
      <c r="N34" s="158">
        <f t="shared" si="29"/>
        <v>0</v>
      </c>
      <c r="O34" s="158">
        <f t="shared" si="29"/>
        <v>292005.95600000001</v>
      </c>
      <c r="P34" s="158">
        <f t="shared" si="29"/>
        <v>0</v>
      </c>
    </row>
    <row r="35" spans="2:16" ht="14.25" customHeight="1" x14ac:dyDescent="0.25">
      <c r="B35" s="182" t="s">
        <v>327</v>
      </c>
      <c r="C35" s="131" t="s">
        <v>286</v>
      </c>
      <c r="D35" s="132" t="s">
        <v>328</v>
      </c>
      <c r="E35" s="132"/>
      <c r="F35" s="132"/>
      <c r="G35" s="132"/>
      <c r="H35" s="132">
        <v>1</v>
      </c>
      <c r="I35" s="132">
        <v>1</v>
      </c>
      <c r="J35" s="159">
        <f>SUM('w2-1'!F113:F135)+SUM('w2-2'!F113:F135)+SUM('w2-3'!F113:F135)+SUM('w2-4'!F113:F135)+SUM('w2-5'!F113:F135)+SUM('w2-6'!F113:F135)</f>
        <v>0</v>
      </c>
      <c r="K35" s="159">
        <v>0</v>
      </c>
      <c r="L35" s="159">
        <v>0</v>
      </c>
      <c r="M35" s="159">
        <v>0</v>
      </c>
      <c r="N35" s="159">
        <v>0</v>
      </c>
      <c r="O35" s="159">
        <f>J35</f>
        <v>0</v>
      </c>
      <c r="P35" s="159">
        <v>0</v>
      </c>
    </row>
    <row r="36" spans="2:16" x14ac:dyDescent="0.25">
      <c r="B36" s="182"/>
      <c r="C36" s="131" t="s">
        <v>288</v>
      </c>
      <c r="D36" s="132" t="s">
        <v>329</v>
      </c>
      <c r="E36" s="132"/>
      <c r="F36" s="132"/>
      <c r="G36" s="132"/>
      <c r="H36" s="132">
        <v>1</v>
      </c>
      <c r="I36" s="132">
        <v>1</v>
      </c>
      <c r="J36" s="159">
        <v>0</v>
      </c>
      <c r="K36" s="159">
        <f>J36*$K$4</f>
        <v>0</v>
      </c>
      <c r="L36" s="159">
        <f t="shared" ref="L36:P36" si="30">K36*L34</f>
        <v>0</v>
      </c>
      <c r="M36" s="159">
        <f t="shared" si="30"/>
        <v>0</v>
      </c>
      <c r="N36" s="159">
        <f t="shared" si="30"/>
        <v>0</v>
      </c>
      <c r="O36" s="159">
        <f t="shared" si="30"/>
        <v>0</v>
      </c>
      <c r="P36" s="159">
        <f t="shared" si="30"/>
        <v>0</v>
      </c>
    </row>
    <row r="37" spans="2:16" x14ac:dyDescent="0.25">
      <c r="B37" s="182"/>
      <c r="C37" s="131" t="s">
        <v>290</v>
      </c>
      <c r="D37" s="132" t="s">
        <v>330</v>
      </c>
      <c r="E37" s="132"/>
      <c r="F37" s="132"/>
      <c r="G37" s="132"/>
      <c r="H37" s="132">
        <v>1</v>
      </c>
      <c r="I37" s="132">
        <v>1</v>
      </c>
      <c r="J37" s="159">
        <v>0</v>
      </c>
      <c r="K37" s="159">
        <f t="shared" ref="K37:K43" si="31">J37*$K$4</f>
        <v>0</v>
      </c>
      <c r="L37" s="159">
        <f t="shared" ref="L37:P37" si="32">K37*L35</f>
        <v>0</v>
      </c>
      <c r="M37" s="159">
        <f t="shared" si="32"/>
        <v>0</v>
      </c>
      <c r="N37" s="159">
        <f t="shared" si="32"/>
        <v>0</v>
      </c>
      <c r="O37" s="159">
        <f t="shared" si="32"/>
        <v>0</v>
      </c>
      <c r="P37" s="159">
        <f t="shared" si="32"/>
        <v>0</v>
      </c>
    </row>
    <row r="38" spans="2:16" x14ac:dyDescent="0.25">
      <c r="B38" s="182"/>
      <c r="C38" s="131" t="s">
        <v>292</v>
      </c>
      <c r="D38" s="132" t="s">
        <v>331</v>
      </c>
      <c r="E38" s="132"/>
      <c r="F38" s="132"/>
      <c r="G38" s="132"/>
      <c r="H38" s="132">
        <v>1</v>
      </c>
      <c r="I38" s="132">
        <v>1</v>
      </c>
      <c r="J38" s="159">
        <v>0</v>
      </c>
      <c r="K38" s="159">
        <f t="shared" si="31"/>
        <v>0</v>
      </c>
      <c r="L38" s="159">
        <f t="shared" ref="L38:P38" si="33">K38*L36</f>
        <v>0</v>
      </c>
      <c r="M38" s="159">
        <f t="shared" si="33"/>
        <v>0</v>
      </c>
      <c r="N38" s="159">
        <f t="shared" si="33"/>
        <v>0</v>
      </c>
      <c r="O38" s="159">
        <f t="shared" si="33"/>
        <v>0</v>
      </c>
      <c r="P38" s="159">
        <f t="shared" si="33"/>
        <v>0</v>
      </c>
    </row>
    <row r="39" spans="2:16" x14ac:dyDescent="0.25">
      <c r="B39" s="182"/>
      <c r="C39" s="131" t="s">
        <v>294</v>
      </c>
      <c r="D39" s="132" t="s">
        <v>332</v>
      </c>
      <c r="E39" s="132"/>
      <c r="F39" s="132"/>
      <c r="G39" s="132"/>
      <c r="H39" s="132">
        <v>1</v>
      </c>
      <c r="I39" s="132">
        <v>1</v>
      </c>
      <c r="J39" s="159">
        <v>0</v>
      </c>
      <c r="K39" s="159">
        <v>0</v>
      </c>
      <c r="L39" s="159">
        <f t="shared" ref="L39:P39" si="34">K39*L37</f>
        <v>0</v>
      </c>
      <c r="M39" s="159">
        <f t="shared" si="34"/>
        <v>0</v>
      </c>
      <c r="N39" s="159">
        <f t="shared" si="34"/>
        <v>0</v>
      </c>
      <c r="O39" s="159">
        <f t="shared" si="34"/>
        <v>0</v>
      </c>
      <c r="P39" s="159">
        <f t="shared" si="34"/>
        <v>0</v>
      </c>
    </row>
    <row r="40" spans="2:16" x14ac:dyDescent="0.25">
      <c r="B40" s="182"/>
      <c r="C40" s="131" t="s">
        <v>296</v>
      </c>
      <c r="D40" s="132" t="s">
        <v>333</v>
      </c>
      <c r="E40" s="132"/>
      <c r="F40" s="132"/>
      <c r="G40" s="132"/>
      <c r="H40" s="132">
        <v>1</v>
      </c>
      <c r="I40" s="132">
        <v>1</v>
      </c>
      <c r="J40" s="159">
        <v>0</v>
      </c>
      <c r="K40" s="159">
        <f t="shared" si="31"/>
        <v>0</v>
      </c>
      <c r="L40" s="159">
        <f t="shared" ref="L40:P40" si="35">K40*L38</f>
        <v>0</v>
      </c>
      <c r="M40" s="159">
        <f t="shared" si="35"/>
        <v>0</v>
      </c>
      <c r="N40" s="159">
        <f t="shared" si="35"/>
        <v>0</v>
      </c>
      <c r="O40" s="159">
        <f t="shared" si="35"/>
        <v>0</v>
      </c>
      <c r="P40" s="159">
        <f t="shared" si="35"/>
        <v>0</v>
      </c>
    </row>
    <row r="41" spans="2:16" x14ac:dyDescent="0.25">
      <c r="B41" s="182"/>
      <c r="C41" s="131" t="s">
        <v>298</v>
      </c>
      <c r="D41" s="132" t="s">
        <v>334</v>
      </c>
      <c r="E41" s="132"/>
      <c r="F41" s="132"/>
      <c r="G41" s="132"/>
      <c r="H41" s="132">
        <v>1</v>
      </c>
      <c r="I41" s="132">
        <v>1</v>
      </c>
      <c r="J41" s="159">
        <v>0</v>
      </c>
      <c r="K41" s="159">
        <f t="shared" si="31"/>
        <v>0</v>
      </c>
      <c r="L41" s="159">
        <f t="shared" ref="L41:P41" si="36">K41*L39</f>
        <v>0</v>
      </c>
      <c r="M41" s="159">
        <f t="shared" si="36"/>
        <v>0</v>
      </c>
      <c r="N41" s="159">
        <f t="shared" si="36"/>
        <v>0</v>
      </c>
      <c r="O41" s="159">
        <f t="shared" si="36"/>
        <v>0</v>
      </c>
      <c r="P41" s="159">
        <f t="shared" si="36"/>
        <v>0</v>
      </c>
    </row>
    <row r="42" spans="2:16" x14ac:dyDescent="0.25">
      <c r="B42" s="182"/>
      <c r="C42" s="131" t="s">
        <v>300</v>
      </c>
      <c r="D42" s="132" t="s">
        <v>335</v>
      </c>
      <c r="E42" s="132"/>
      <c r="F42" s="132"/>
      <c r="G42" s="132"/>
      <c r="H42" s="132">
        <v>1</v>
      </c>
      <c r="I42" s="132">
        <v>1</v>
      </c>
      <c r="J42" s="159">
        <v>0</v>
      </c>
      <c r="K42" s="159">
        <f t="shared" si="31"/>
        <v>0</v>
      </c>
      <c r="L42" s="159">
        <f t="shared" ref="L42:P42" si="37">K42*L40</f>
        <v>0</v>
      </c>
      <c r="M42" s="159">
        <f t="shared" si="37"/>
        <v>0</v>
      </c>
      <c r="N42" s="159">
        <f t="shared" si="37"/>
        <v>0</v>
      </c>
      <c r="O42" s="159">
        <f t="shared" si="37"/>
        <v>0</v>
      </c>
      <c r="P42" s="159">
        <f t="shared" si="37"/>
        <v>0</v>
      </c>
    </row>
    <row r="43" spans="2:16" x14ac:dyDescent="0.25">
      <c r="B43" s="182"/>
      <c r="C43" s="131" t="s">
        <v>302</v>
      </c>
      <c r="D43" s="132" t="s">
        <v>336</v>
      </c>
      <c r="E43" s="132"/>
      <c r="F43" s="132"/>
      <c r="G43" s="132"/>
      <c r="H43" s="132">
        <v>1</v>
      </c>
      <c r="I43" s="132">
        <v>1</v>
      </c>
      <c r="J43" s="159">
        <v>0</v>
      </c>
      <c r="K43" s="159">
        <f t="shared" si="31"/>
        <v>0</v>
      </c>
      <c r="L43" s="159">
        <f t="shared" ref="L43:P43" si="38">K43*L41</f>
        <v>0</v>
      </c>
      <c r="M43" s="159">
        <f t="shared" si="38"/>
        <v>0</v>
      </c>
      <c r="N43" s="159">
        <f t="shared" si="38"/>
        <v>0</v>
      </c>
      <c r="O43" s="159">
        <f t="shared" si="38"/>
        <v>0</v>
      </c>
      <c r="P43" s="159">
        <f t="shared" si="38"/>
        <v>0</v>
      </c>
    </row>
    <row r="44" spans="2:16" x14ac:dyDescent="0.25">
      <c r="B44" s="182"/>
      <c r="C44" s="144" t="s">
        <v>246</v>
      </c>
      <c r="D44" s="132" t="s">
        <v>337</v>
      </c>
      <c r="E44" s="132"/>
      <c r="F44" s="132"/>
      <c r="G44" s="132"/>
      <c r="H44" s="132"/>
      <c r="I44" s="132"/>
      <c r="J44" s="159">
        <f>SUM(J35:J43)</f>
        <v>0</v>
      </c>
      <c r="K44" s="159">
        <f t="shared" ref="K44:P44" si="39">SUM(K35:K43)</f>
        <v>0</v>
      </c>
      <c r="L44" s="159">
        <f t="shared" si="39"/>
        <v>0</v>
      </c>
      <c r="M44" s="159">
        <f t="shared" si="39"/>
        <v>0</v>
      </c>
      <c r="N44" s="159">
        <f t="shared" si="39"/>
        <v>0</v>
      </c>
      <c r="O44" s="159">
        <f t="shared" si="39"/>
        <v>0</v>
      </c>
      <c r="P44" s="159">
        <f t="shared" si="39"/>
        <v>0</v>
      </c>
    </row>
    <row r="45" spans="2:16" ht="14.25" customHeight="1" x14ac:dyDescent="0.25">
      <c r="B45" s="182" t="s">
        <v>612</v>
      </c>
      <c r="C45" s="133" t="s">
        <v>286</v>
      </c>
      <c r="D45" s="134" t="s">
        <v>338</v>
      </c>
      <c r="E45" s="134"/>
      <c r="F45" s="134"/>
      <c r="G45" s="134"/>
      <c r="H45" s="134">
        <v>1</v>
      </c>
      <c r="I45" s="134">
        <v>1</v>
      </c>
      <c r="J45" s="160">
        <f>SUM('w2-1'!F136:F160)+SUM('w2-2'!F136:F160)+SUM('w2-3'!F136:F160)+SUM('w2-4'!F136:F160)+SUM('w2-5'!F136:F160)+SUM('w2-6'!F136:F160)</f>
        <v>76480.099999999991</v>
      </c>
      <c r="K45" s="160">
        <v>0</v>
      </c>
      <c r="L45" s="160">
        <v>0</v>
      </c>
      <c r="M45" s="160">
        <v>0</v>
      </c>
      <c r="N45" s="160">
        <v>0</v>
      </c>
      <c r="O45" s="160">
        <f>J45</f>
        <v>76480.099999999991</v>
      </c>
      <c r="P45" s="160">
        <v>0</v>
      </c>
    </row>
    <row r="46" spans="2:16" x14ac:dyDescent="0.25">
      <c r="B46" s="182"/>
      <c r="C46" s="133" t="s">
        <v>288</v>
      </c>
      <c r="D46" s="134" t="s">
        <v>339</v>
      </c>
      <c r="E46" s="134"/>
      <c r="F46" s="134"/>
      <c r="G46" s="134"/>
      <c r="H46" s="134">
        <v>1</v>
      </c>
      <c r="I46" s="134">
        <v>1</v>
      </c>
      <c r="J46" s="160">
        <v>0</v>
      </c>
      <c r="K46" s="160">
        <v>0</v>
      </c>
      <c r="L46" s="160">
        <v>0</v>
      </c>
      <c r="M46" s="160">
        <v>0</v>
      </c>
      <c r="N46" s="160">
        <v>0</v>
      </c>
      <c r="O46" s="160">
        <v>0</v>
      </c>
      <c r="P46" s="160">
        <v>0</v>
      </c>
    </row>
    <row r="47" spans="2:16" x14ac:dyDescent="0.25">
      <c r="B47" s="182"/>
      <c r="C47" s="133" t="s">
        <v>290</v>
      </c>
      <c r="D47" s="134" t="s">
        <v>340</v>
      </c>
      <c r="E47" s="134"/>
      <c r="F47" s="134"/>
      <c r="G47" s="134"/>
      <c r="H47" s="134">
        <v>1</v>
      </c>
      <c r="I47" s="134">
        <v>1</v>
      </c>
      <c r="J47" s="160">
        <v>0</v>
      </c>
      <c r="K47" s="160">
        <v>0</v>
      </c>
      <c r="L47" s="160">
        <v>0</v>
      </c>
      <c r="M47" s="160">
        <v>0</v>
      </c>
      <c r="N47" s="160">
        <v>0</v>
      </c>
      <c r="O47" s="160">
        <v>0</v>
      </c>
      <c r="P47" s="160">
        <v>0</v>
      </c>
    </row>
    <row r="48" spans="2:16" x14ac:dyDescent="0.25">
      <c r="B48" s="182"/>
      <c r="C48" s="133" t="s">
        <v>292</v>
      </c>
      <c r="D48" s="134" t="s">
        <v>341</v>
      </c>
      <c r="E48" s="134"/>
      <c r="F48" s="134"/>
      <c r="G48" s="134"/>
      <c r="H48" s="134">
        <v>1</v>
      </c>
      <c r="I48" s="134">
        <v>1</v>
      </c>
      <c r="J48" s="160">
        <v>0</v>
      </c>
      <c r="K48" s="160">
        <v>0</v>
      </c>
      <c r="L48" s="160">
        <v>0</v>
      </c>
      <c r="M48" s="160">
        <v>0</v>
      </c>
      <c r="N48" s="160">
        <v>0</v>
      </c>
      <c r="O48" s="160">
        <v>0</v>
      </c>
      <c r="P48" s="160">
        <v>0</v>
      </c>
    </row>
    <row r="49" spans="1:16" x14ac:dyDescent="0.25">
      <c r="B49" s="182"/>
      <c r="C49" s="133" t="s">
        <v>294</v>
      </c>
      <c r="D49" s="134" t="s">
        <v>342</v>
      </c>
      <c r="E49" s="134"/>
      <c r="F49" s="134"/>
      <c r="G49" s="134"/>
      <c r="H49" s="134">
        <v>1</v>
      </c>
      <c r="I49" s="134">
        <v>1</v>
      </c>
      <c r="J49" s="160">
        <v>0</v>
      </c>
      <c r="K49" s="160">
        <v>0</v>
      </c>
      <c r="L49" s="160">
        <v>0</v>
      </c>
      <c r="M49" s="160">
        <v>0</v>
      </c>
      <c r="N49" s="160">
        <v>0</v>
      </c>
      <c r="O49" s="160">
        <v>0</v>
      </c>
      <c r="P49" s="160">
        <v>0</v>
      </c>
    </row>
    <row r="50" spans="1:16" x14ac:dyDescent="0.25">
      <c r="B50" s="182"/>
      <c r="C50" s="133" t="s">
        <v>296</v>
      </c>
      <c r="D50" s="134" t="s">
        <v>343</v>
      </c>
      <c r="E50" s="134"/>
      <c r="F50" s="134"/>
      <c r="G50" s="134"/>
      <c r="H50" s="134">
        <v>1</v>
      </c>
      <c r="I50" s="134">
        <v>1</v>
      </c>
      <c r="J50" s="160">
        <v>0</v>
      </c>
      <c r="K50" s="160">
        <v>0</v>
      </c>
      <c r="L50" s="160">
        <v>0</v>
      </c>
      <c r="M50" s="160">
        <v>0</v>
      </c>
      <c r="N50" s="160">
        <v>0</v>
      </c>
      <c r="O50" s="160">
        <v>0</v>
      </c>
      <c r="P50" s="160">
        <v>0</v>
      </c>
    </row>
    <row r="51" spans="1:16" x14ac:dyDescent="0.25">
      <c r="B51" s="182"/>
      <c r="C51" s="133" t="s">
        <v>298</v>
      </c>
      <c r="D51" s="134" t="s">
        <v>344</v>
      </c>
      <c r="E51" s="134"/>
      <c r="F51" s="134"/>
      <c r="G51" s="134"/>
      <c r="H51" s="134">
        <v>1</v>
      </c>
      <c r="I51" s="134">
        <v>1</v>
      </c>
      <c r="J51" s="160">
        <v>0</v>
      </c>
      <c r="K51" s="160">
        <v>0</v>
      </c>
      <c r="L51" s="160">
        <v>0</v>
      </c>
      <c r="M51" s="160">
        <v>0</v>
      </c>
      <c r="N51" s="160">
        <v>0</v>
      </c>
      <c r="O51" s="160">
        <v>0</v>
      </c>
      <c r="P51" s="160">
        <v>0</v>
      </c>
    </row>
    <row r="52" spans="1:16" x14ac:dyDescent="0.25">
      <c r="B52" s="182"/>
      <c r="C52" s="133" t="s">
        <v>300</v>
      </c>
      <c r="D52" s="134" t="s">
        <v>345</v>
      </c>
      <c r="E52" s="134"/>
      <c r="F52" s="134"/>
      <c r="G52" s="134"/>
      <c r="H52" s="134">
        <v>1</v>
      </c>
      <c r="I52" s="134">
        <v>1</v>
      </c>
      <c r="J52" s="160">
        <v>0</v>
      </c>
      <c r="K52" s="160">
        <v>0</v>
      </c>
      <c r="L52" s="160">
        <v>0</v>
      </c>
      <c r="M52" s="160">
        <v>0</v>
      </c>
      <c r="N52" s="160">
        <v>0</v>
      </c>
      <c r="O52" s="160">
        <v>0</v>
      </c>
      <c r="P52" s="160">
        <v>0</v>
      </c>
    </row>
    <row r="53" spans="1:16" x14ac:dyDescent="0.25">
      <c r="B53" s="182"/>
      <c r="C53" s="133" t="s">
        <v>302</v>
      </c>
      <c r="D53" s="134" t="s">
        <v>346</v>
      </c>
      <c r="E53" s="134"/>
      <c r="F53" s="134"/>
      <c r="G53" s="134"/>
      <c r="H53" s="134">
        <v>1</v>
      </c>
      <c r="I53" s="134">
        <v>1</v>
      </c>
      <c r="J53" s="160">
        <v>0</v>
      </c>
      <c r="K53" s="160">
        <v>0</v>
      </c>
      <c r="L53" s="160">
        <v>0</v>
      </c>
      <c r="M53" s="160">
        <v>0</v>
      </c>
      <c r="N53" s="160">
        <v>0</v>
      </c>
      <c r="O53" s="160">
        <v>0</v>
      </c>
      <c r="P53" s="160">
        <v>0</v>
      </c>
    </row>
    <row r="54" spans="1:16" x14ac:dyDescent="0.25">
      <c r="B54" s="182"/>
      <c r="C54" s="146" t="s">
        <v>246</v>
      </c>
      <c r="D54" s="134" t="s">
        <v>347</v>
      </c>
      <c r="E54" s="134"/>
      <c r="F54" s="134"/>
      <c r="G54" s="134"/>
      <c r="H54" s="134"/>
      <c r="I54" s="134"/>
      <c r="J54" s="161">
        <f>SUM(J45:J53)</f>
        <v>76480.099999999991</v>
      </c>
      <c r="K54" s="161">
        <f t="shared" ref="K54:P54" si="40">SUM(K45:K53)</f>
        <v>0</v>
      </c>
      <c r="L54" s="161">
        <f t="shared" si="40"/>
        <v>0</v>
      </c>
      <c r="M54" s="161">
        <f t="shared" si="40"/>
        <v>0</v>
      </c>
      <c r="N54" s="161">
        <f t="shared" si="40"/>
        <v>0</v>
      </c>
      <c r="O54" s="161">
        <f t="shared" si="40"/>
        <v>76480.099999999991</v>
      </c>
      <c r="P54" s="161">
        <f t="shared" si="40"/>
        <v>0</v>
      </c>
    </row>
    <row r="55" spans="1:16" ht="14.25" customHeight="1" x14ac:dyDescent="0.25">
      <c r="A55" s="126">
        <v>0.30301446244990415</v>
      </c>
      <c r="B55" s="182" t="s">
        <v>613</v>
      </c>
      <c r="C55" s="135" t="s">
        <v>286</v>
      </c>
      <c r="D55" s="136" t="s">
        <v>348</v>
      </c>
      <c r="E55" s="136"/>
      <c r="F55" s="136"/>
      <c r="G55" s="136"/>
      <c r="H55" s="136">
        <v>1</v>
      </c>
      <c r="I55" s="136">
        <v>1</v>
      </c>
      <c r="J55" s="162">
        <f>SUM('w2-1'!F161:F169)+SUM('w2-2'!F161:F169)+SUM('w2-3'!F161:F169)+SUM('w2-4'!F161:F169)+SUM('w2-5'!F161:F169)+SUM('w2-6'!F161:F169)</f>
        <v>0</v>
      </c>
      <c r="K55" s="162">
        <v>0</v>
      </c>
      <c r="L55" s="163">
        <f>A55</f>
        <v>0.30301446244990415</v>
      </c>
      <c r="M55" s="162">
        <f>J55*L55</f>
        <v>0</v>
      </c>
      <c r="N55" s="162">
        <v>0</v>
      </c>
      <c r="O55" s="162">
        <f>J55</f>
        <v>0</v>
      </c>
      <c r="P55" s="162">
        <v>0</v>
      </c>
    </row>
    <row r="56" spans="1:16" ht="14.25" customHeight="1" x14ac:dyDescent="0.25">
      <c r="B56" s="182"/>
      <c r="C56" s="135" t="s">
        <v>288</v>
      </c>
      <c r="D56" s="136" t="s">
        <v>349</v>
      </c>
      <c r="E56" s="136"/>
      <c r="F56" s="136"/>
      <c r="G56" s="136"/>
      <c r="H56" s="136">
        <v>1</v>
      </c>
      <c r="I56" s="136">
        <v>1</v>
      </c>
      <c r="J56" s="162">
        <v>0</v>
      </c>
      <c r="K56" s="162">
        <f>J56*$K$4</f>
        <v>0</v>
      </c>
      <c r="L56" s="162">
        <f t="shared" ref="L56:P56" si="41">K56*L54</f>
        <v>0</v>
      </c>
      <c r="M56" s="162">
        <f t="shared" si="41"/>
        <v>0</v>
      </c>
      <c r="N56" s="162">
        <f t="shared" si="41"/>
        <v>0</v>
      </c>
      <c r="O56" s="162">
        <f t="shared" si="41"/>
        <v>0</v>
      </c>
      <c r="P56" s="162">
        <f t="shared" si="41"/>
        <v>0</v>
      </c>
    </row>
    <row r="57" spans="1:16" ht="14.25" customHeight="1" x14ac:dyDescent="0.25">
      <c r="B57" s="182"/>
      <c r="C57" s="135" t="s">
        <v>290</v>
      </c>
      <c r="D57" s="136" t="s">
        <v>350</v>
      </c>
      <c r="E57" s="136"/>
      <c r="F57" s="136"/>
      <c r="G57" s="136"/>
      <c r="H57" s="136">
        <v>1</v>
      </c>
      <c r="I57" s="136">
        <v>1</v>
      </c>
      <c r="J57" s="162">
        <v>0</v>
      </c>
      <c r="K57" s="162">
        <f t="shared" ref="K57:K63" si="42">J57*$K$4</f>
        <v>0</v>
      </c>
      <c r="L57" s="162">
        <f t="shared" ref="L57:P57" si="43">K57*L55</f>
        <v>0</v>
      </c>
      <c r="M57" s="162">
        <f t="shared" si="43"/>
        <v>0</v>
      </c>
      <c r="N57" s="162">
        <f t="shared" si="43"/>
        <v>0</v>
      </c>
      <c r="O57" s="162">
        <f t="shared" si="43"/>
        <v>0</v>
      </c>
      <c r="P57" s="162">
        <f t="shared" si="43"/>
        <v>0</v>
      </c>
    </row>
    <row r="58" spans="1:16" ht="14.25" customHeight="1" x14ac:dyDescent="0.25">
      <c r="B58" s="182"/>
      <c r="C58" s="150" t="s">
        <v>292</v>
      </c>
      <c r="D58" s="136" t="s">
        <v>351</v>
      </c>
      <c r="E58" s="136"/>
      <c r="F58" s="136"/>
      <c r="G58" s="136"/>
      <c r="H58" s="136">
        <v>1</v>
      </c>
      <c r="I58" s="136">
        <v>1</v>
      </c>
      <c r="J58" s="162">
        <v>0</v>
      </c>
      <c r="K58" s="162">
        <f t="shared" si="42"/>
        <v>0</v>
      </c>
      <c r="L58" s="162">
        <f t="shared" ref="L58:P58" si="44">K58*L56</f>
        <v>0</v>
      </c>
      <c r="M58" s="162">
        <f t="shared" si="44"/>
        <v>0</v>
      </c>
      <c r="N58" s="162">
        <f t="shared" si="44"/>
        <v>0</v>
      </c>
      <c r="O58" s="162">
        <f t="shared" si="44"/>
        <v>0</v>
      </c>
      <c r="P58" s="162">
        <f t="shared" si="44"/>
        <v>0</v>
      </c>
    </row>
    <row r="59" spans="1:16" ht="14.25" customHeight="1" x14ac:dyDescent="0.25">
      <c r="B59" s="182"/>
      <c r="C59" s="135" t="s">
        <v>294</v>
      </c>
      <c r="D59" s="136" t="s">
        <v>352</v>
      </c>
      <c r="E59" s="136"/>
      <c r="F59" s="136"/>
      <c r="G59" s="136"/>
      <c r="H59" s="136">
        <v>1</v>
      </c>
      <c r="I59" s="136">
        <v>1</v>
      </c>
      <c r="J59" s="162">
        <v>0</v>
      </c>
      <c r="K59" s="162">
        <v>0</v>
      </c>
      <c r="L59" s="162">
        <f t="shared" ref="L59:P59" si="45">K59*L57</f>
        <v>0</v>
      </c>
      <c r="M59" s="162">
        <f t="shared" si="45"/>
        <v>0</v>
      </c>
      <c r="N59" s="162">
        <f t="shared" si="45"/>
        <v>0</v>
      </c>
      <c r="O59" s="162">
        <f t="shared" si="45"/>
        <v>0</v>
      </c>
      <c r="P59" s="162">
        <f t="shared" si="45"/>
        <v>0</v>
      </c>
    </row>
    <row r="60" spans="1:16" ht="14.25" customHeight="1" x14ac:dyDescent="0.25">
      <c r="B60" s="182"/>
      <c r="C60" s="135" t="s">
        <v>296</v>
      </c>
      <c r="D60" s="136" t="s">
        <v>353</v>
      </c>
      <c r="E60" s="136"/>
      <c r="F60" s="136"/>
      <c r="G60" s="136"/>
      <c r="H60" s="136">
        <v>1</v>
      </c>
      <c r="I60" s="136">
        <v>1</v>
      </c>
      <c r="J60" s="162">
        <v>0</v>
      </c>
      <c r="K60" s="162">
        <f t="shared" si="42"/>
        <v>0</v>
      </c>
      <c r="L60" s="162">
        <f t="shared" ref="L60:P60" si="46">K60*L58</f>
        <v>0</v>
      </c>
      <c r="M60" s="162">
        <f t="shared" si="46"/>
        <v>0</v>
      </c>
      <c r="N60" s="162">
        <f t="shared" si="46"/>
        <v>0</v>
      </c>
      <c r="O60" s="162">
        <f t="shared" si="46"/>
        <v>0</v>
      </c>
      <c r="P60" s="162">
        <f t="shared" si="46"/>
        <v>0</v>
      </c>
    </row>
    <row r="61" spans="1:16" ht="14.25" customHeight="1" x14ac:dyDescent="0.25">
      <c r="B61" s="182"/>
      <c r="C61" s="135" t="s">
        <v>298</v>
      </c>
      <c r="D61" s="136" t="s">
        <v>354</v>
      </c>
      <c r="E61" s="136"/>
      <c r="F61" s="136"/>
      <c r="G61" s="136"/>
      <c r="H61" s="136">
        <v>1</v>
      </c>
      <c r="I61" s="136">
        <v>1</v>
      </c>
      <c r="J61" s="162">
        <v>0</v>
      </c>
      <c r="K61" s="162">
        <f t="shared" si="42"/>
        <v>0</v>
      </c>
      <c r="L61" s="162">
        <f t="shared" ref="L61:P61" si="47">K61*L59</f>
        <v>0</v>
      </c>
      <c r="M61" s="162">
        <f t="shared" si="47"/>
        <v>0</v>
      </c>
      <c r="N61" s="162">
        <f t="shared" si="47"/>
        <v>0</v>
      </c>
      <c r="O61" s="162">
        <f t="shared" si="47"/>
        <v>0</v>
      </c>
      <c r="P61" s="162">
        <f t="shared" si="47"/>
        <v>0</v>
      </c>
    </row>
    <row r="62" spans="1:16" ht="14.25" customHeight="1" x14ac:dyDescent="0.25">
      <c r="B62" s="182"/>
      <c r="C62" s="135" t="s">
        <v>300</v>
      </c>
      <c r="D62" s="136" t="s">
        <v>355</v>
      </c>
      <c r="E62" s="136"/>
      <c r="F62" s="136"/>
      <c r="G62" s="136"/>
      <c r="H62" s="136">
        <v>1</v>
      </c>
      <c r="I62" s="136">
        <v>1</v>
      </c>
      <c r="J62" s="162">
        <v>0</v>
      </c>
      <c r="K62" s="162">
        <f t="shared" si="42"/>
        <v>0</v>
      </c>
      <c r="L62" s="162">
        <f t="shared" ref="L62:P62" si="48">K62*L60</f>
        <v>0</v>
      </c>
      <c r="M62" s="162">
        <f t="shared" si="48"/>
        <v>0</v>
      </c>
      <c r="N62" s="162">
        <f t="shared" si="48"/>
        <v>0</v>
      </c>
      <c r="O62" s="162">
        <f t="shared" si="48"/>
        <v>0</v>
      </c>
      <c r="P62" s="162">
        <f t="shared" si="48"/>
        <v>0</v>
      </c>
    </row>
    <row r="63" spans="1:16" ht="14.25" customHeight="1" x14ac:dyDescent="0.25">
      <c r="B63" s="182"/>
      <c r="C63" s="135" t="s">
        <v>302</v>
      </c>
      <c r="D63" s="136" t="s">
        <v>356</v>
      </c>
      <c r="E63" s="136"/>
      <c r="F63" s="136"/>
      <c r="G63" s="136"/>
      <c r="H63" s="136">
        <v>1</v>
      </c>
      <c r="I63" s="136">
        <v>1</v>
      </c>
      <c r="J63" s="162">
        <v>0</v>
      </c>
      <c r="K63" s="162">
        <f t="shared" si="42"/>
        <v>0</v>
      </c>
      <c r="L63" s="162">
        <f t="shared" ref="L63:P63" si="49">K63*L61</f>
        <v>0</v>
      </c>
      <c r="M63" s="162">
        <f t="shared" si="49"/>
        <v>0</v>
      </c>
      <c r="N63" s="162">
        <f t="shared" si="49"/>
        <v>0</v>
      </c>
      <c r="O63" s="162">
        <f t="shared" si="49"/>
        <v>0</v>
      </c>
      <c r="P63" s="162">
        <f t="shared" si="49"/>
        <v>0</v>
      </c>
    </row>
    <row r="64" spans="1:16" ht="14.25" customHeight="1" x14ac:dyDescent="0.25">
      <c r="B64" s="182"/>
      <c r="C64" s="149" t="s">
        <v>246</v>
      </c>
      <c r="D64" s="136" t="s">
        <v>357</v>
      </c>
      <c r="E64" s="136"/>
      <c r="F64" s="136"/>
      <c r="G64" s="136"/>
      <c r="H64" s="136"/>
      <c r="I64" s="136"/>
      <c r="J64" s="164">
        <f>SUM(J55:J63)</f>
        <v>0</v>
      </c>
      <c r="K64" s="164">
        <f t="shared" ref="K64:P64" si="50">SUM(K55:K63)</f>
        <v>0</v>
      </c>
      <c r="L64" s="164">
        <f t="shared" si="50"/>
        <v>0.30301446244990415</v>
      </c>
      <c r="M64" s="164">
        <f t="shared" si="50"/>
        <v>0</v>
      </c>
      <c r="N64" s="164">
        <f t="shared" si="50"/>
        <v>0</v>
      </c>
      <c r="O64" s="164">
        <f t="shared" si="50"/>
        <v>0</v>
      </c>
      <c r="P64" s="164">
        <f t="shared" si="50"/>
        <v>0</v>
      </c>
    </row>
    <row r="65" spans="1:16" ht="14.25" customHeight="1" x14ac:dyDescent="0.25">
      <c r="A65" s="126">
        <v>0.45828877005347596</v>
      </c>
      <c r="B65" s="182" t="s">
        <v>614</v>
      </c>
      <c r="C65" s="124" t="s">
        <v>286</v>
      </c>
      <c r="D65" s="125" t="s">
        <v>358</v>
      </c>
      <c r="E65" s="125"/>
      <c r="F65" s="125"/>
      <c r="G65" s="125"/>
      <c r="H65" s="125">
        <v>1</v>
      </c>
      <c r="I65" s="125">
        <v>1</v>
      </c>
      <c r="J65" s="153">
        <f>SUM('w2-1'!F170:F178)+SUM('w2-2'!F170:F178)+SUM('w2-3'!F170:F178)+SUM('w2-4'!F170:F178)+SUM('w2-5'!F170:F178)+SUM('w2-6'!F170:F178)</f>
        <v>0</v>
      </c>
      <c r="K65" s="153">
        <v>0</v>
      </c>
      <c r="L65" s="153">
        <v>0</v>
      </c>
      <c r="M65" s="153">
        <v>0</v>
      </c>
      <c r="N65" s="153">
        <v>0</v>
      </c>
      <c r="O65" s="153">
        <f>J65</f>
        <v>0</v>
      </c>
      <c r="P65" s="153">
        <v>0</v>
      </c>
    </row>
    <row r="66" spans="1:16" ht="14.25" customHeight="1" x14ac:dyDescent="0.25">
      <c r="B66" s="182"/>
      <c r="C66" s="124" t="s">
        <v>288</v>
      </c>
      <c r="D66" s="125" t="s">
        <v>359</v>
      </c>
      <c r="E66" s="125"/>
      <c r="F66" s="125"/>
      <c r="G66" s="125"/>
      <c r="H66" s="125">
        <v>1</v>
      </c>
      <c r="I66" s="125">
        <v>1</v>
      </c>
      <c r="J66" s="153">
        <v>0</v>
      </c>
      <c r="K66" s="153">
        <f>J66*$K$4</f>
        <v>0</v>
      </c>
      <c r="L66" s="153">
        <f t="shared" ref="L66:P66" si="51">K66*L64</f>
        <v>0</v>
      </c>
      <c r="M66" s="153">
        <f t="shared" si="51"/>
        <v>0</v>
      </c>
      <c r="N66" s="153">
        <f t="shared" si="51"/>
        <v>0</v>
      </c>
      <c r="O66" s="153">
        <f t="shared" si="51"/>
        <v>0</v>
      </c>
      <c r="P66" s="153">
        <f t="shared" si="51"/>
        <v>0</v>
      </c>
    </row>
    <row r="67" spans="1:16" ht="14.25" customHeight="1" x14ac:dyDescent="0.25">
      <c r="B67" s="182"/>
      <c r="C67" s="124" t="s">
        <v>290</v>
      </c>
      <c r="D67" s="125" t="s">
        <v>360</v>
      </c>
      <c r="E67" s="125"/>
      <c r="F67" s="125"/>
      <c r="G67" s="125"/>
      <c r="H67" s="125">
        <v>1</v>
      </c>
      <c r="I67" s="125">
        <v>1</v>
      </c>
      <c r="J67" s="153">
        <v>0</v>
      </c>
      <c r="K67" s="153">
        <f t="shared" ref="K67:K73" si="52">J67*$K$4</f>
        <v>0</v>
      </c>
      <c r="L67" s="153">
        <f t="shared" ref="L67:P67" si="53">K67*L65</f>
        <v>0</v>
      </c>
      <c r="M67" s="153">
        <f t="shared" si="53"/>
        <v>0</v>
      </c>
      <c r="N67" s="153">
        <f t="shared" si="53"/>
        <v>0</v>
      </c>
      <c r="O67" s="153">
        <f t="shared" si="53"/>
        <v>0</v>
      </c>
      <c r="P67" s="153">
        <f t="shared" si="53"/>
        <v>0</v>
      </c>
    </row>
    <row r="68" spans="1:16" ht="14.25" customHeight="1" x14ac:dyDescent="0.25">
      <c r="B68" s="182"/>
      <c r="C68" s="124" t="s">
        <v>292</v>
      </c>
      <c r="D68" s="125" t="s">
        <v>361</v>
      </c>
      <c r="E68" s="125"/>
      <c r="F68" s="125"/>
      <c r="G68" s="125"/>
      <c r="H68" s="125">
        <v>1</v>
      </c>
      <c r="I68" s="125">
        <v>1</v>
      </c>
      <c r="J68" s="153">
        <v>0</v>
      </c>
      <c r="K68" s="153">
        <f t="shared" si="52"/>
        <v>0</v>
      </c>
      <c r="L68" s="153">
        <f t="shared" ref="L68:P68" si="54">K68*L66</f>
        <v>0</v>
      </c>
      <c r="M68" s="153">
        <f t="shared" si="54"/>
        <v>0</v>
      </c>
      <c r="N68" s="153">
        <f t="shared" si="54"/>
        <v>0</v>
      </c>
      <c r="O68" s="153">
        <f t="shared" si="54"/>
        <v>0</v>
      </c>
      <c r="P68" s="153">
        <f t="shared" si="54"/>
        <v>0</v>
      </c>
    </row>
    <row r="69" spans="1:16" ht="14.25" customHeight="1" x14ac:dyDescent="0.25">
      <c r="B69" s="182"/>
      <c r="C69" s="124" t="s">
        <v>294</v>
      </c>
      <c r="D69" s="125" t="s">
        <v>362</v>
      </c>
      <c r="E69" s="125"/>
      <c r="F69" s="125"/>
      <c r="G69" s="125"/>
      <c r="H69" s="125">
        <v>1</v>
      </c>
      <c r="I69" s="125">
        <v>1</v>
      </c>
      <c r="J69" s="153">
        <v>0</v>
      </c>
      <c r="K69" s="153">
        <v>0</v>
      </c>
      <c r="L69" s="153">
        <f t="shared" ref="L69:P69" si="55">K69*L67</f>
        <v>0</v>
      </c>
      <c r="M69" s="153">
        <f t="shared" si="55"/>
        <v>0</v>
      </c>
      <c r="N69" s="153">
        <f t="shared" si="55"/>
        <v>0</v>
      </c>
      <c r="O69" s="153">
        <f t="shared" si="55"/>
        <v>0</v>
      </c>
      <c r="P69" s="153">
        <f t="shared" si="55"/>
        <v>0</v>
      </c>
    </row>
    <row r="70" spans="1:16" ht="14.25" customHeight="1" x14ac:dyDescent="0.25">
      <c r="B70" s="182"/>
      <c r="C70" s="124" t="s">
        <v>296</v>
      </c>
      <c r="D70" s="125" t="s">
        <v>363</v>
      </c>
      <c r="E70" s="125"/>
      <c r="F70" s="125"/>
      <c r="G70" s="125"/>
      <c r="H70" s="125">
        <v>1</v>
      </c>
      <c r="I70" s="125">
        <v>1</v>
      </c>
      <c r="J70" s="153">
        <v>0</v>
      </c>
      <c r="K70" s="153">
        <f t="shared" si="52"/>
        <v>0</v>
      </c>
      <c r="L70" s="153">
        <f t="shared" ref="L70:P70" si="56">K70*L68</f>
        <v>0</v>
      </c>
      <c r="M70" s="153">
        <f t="shared" si="56"/>
        <v>0</v>
      </c>
      <c r="N70" s="153">
        <f t="shared" si="56"/>
        <v>0</v>
      </c>
      <c r="O70" s="153">
        <f t="shared" si="56"/>
        <v>0</v>
      </c>
      <c r="P70" s="153">
        <f t="shared" si="56"/>
        <v>0</v>
      </c>
    </row>
    <row r="71" spans="1:16" ht="14.25" customHeight="1" x14ac:dyDescent="0.25">
      <c r="B71" s="182"/>
      <c r="C71" s="124" t="s">
        <v>298</v>
      </c>
      <c r="D71" s="125" t="s">
        <v>364</v>
      </c>
      <c r="E71" s="125"/>
      <c r="F71" s="125"/>
      <c r="G71" s="125"/>
      <c r="H71" s="125">
        <v>1</v>
      </c>
      <c r="I71" s="125">
        <v>1</v>
      </c>
      <c r="J71" s="153">
        <v>0</v>
      </c>
      <c r="K71" s="153">
        <f t="shared" si="52"/>
        <v>0</v>
      </c>
      <c r="L71" s="153">
        <f t="shared" ref="L71:P71" si="57">K71*L69</f>
        <v>0</v>
      </c>
      <c r="M71" s="153">
        <f t="shared" si="57"/>
        <v>0</v>
      </c>
      <c r="N71" s="153">
        <f t="shared" si="57"/>
        <v>0</v>
      </c>
      <c r="O71" s="153">
        <f t="shared" si="57"/>
        <v>0</v>
      </c>
      <c r="P71" s="153">
        <f t="shared" si="57"/>
        <v>0</v>
      </c>
    </row>
    <row r="72" spans="1:16" ht="14.25" customHeight="1" x14ac:dyDescent="0.25">
      <c r="B72" s="182"/>
      <c r="C72" s="124" t="s">
        <v>300</v>
      </c>
      <c r="D72" s="125" t="s">
        <v>365</v>
      </c>
      <c r="E72" s="125"/>
      <c r="F72" s="125"/>
      <c r="G72" s="125"/>
      <c r="H72" s="125">
        <v>1</v>
      </c>
      <c r="I72" s="125">
        <v>1</v>
      </c>
      <c r="J72" s="153">
        <v>0</v>
      </c>
      <c r="K72" s="153">
        <f t="shared" si="52"/>
        <v>0</v>
      </c>
      <c r="L72" s="153">
        <f t="shared" ref="L72:P72" si="58">K72*L70</f>
        <v>0</v>
      </c>
      <c r="M72" s="153">
        <f t="shared" si="58"/>
        <v>0</v>
      </c>
      <c r="N72" s="153">
        <f t="shared" si="58"/>
        <v>0</v>
      </c>
      <c r="O72" s="153">
        <f t="shared" si="58"/>
        <v>0</v>
      </c>
      <c r="P72" s="153">
        <f t="shared" si="58"/>
        <v>0</v>
      </c>
    </row>
    <row r="73" spans="1:16" ht="14.25" customHeight="1" x14ac:dyDescent="0.25">
      <c r="B73" s="182"/>
      <c r="C73" s="124" t="s">
        <v>302</v>
      </c>
      <c r="D73" s="125" t="s">
        <v>366</v>
      </c>
      <c r="E73" s="125"/>
      <c r="F73" s="125"/>
      <c r="G73" s="125"/>
      <c r="H73" s="125">
        <v>1</v>
      </c>
      <c r="I73" s="125">
        <v>1</v>
      </c>
      <c r="J73" s="153">
        <v>0</v>
      </c>
      <c r="K73" s="153">
        <f t="shared" si="52"/>
        <v>0</v>
      </c>
      <c r="L73" s="153">
        <f t="shared" ref="L73:P73" si="59">K73*L71</f>
        <v>0</v>
      </c>
      <c r="M73" s="153">
        <f t="shared" si="59"/>
        <v>0</v>
      </c>
      <c r="N73" s="153">
        <f t="shared" si="59"/>
        <v>0</v>
      </c>
      <c r="O73" s="153">
        <f t="shared" si="59"/>
        <v>0</v>
      </c>
      <c r="P73" s="153">
        <f t="shared" si="59"/>
        <v>0</v>
      </c>
    </row>
    <row r="74" spans="1:16" ht="14.25" customHeight="1" x14ac:dyDescent="0.25">
      <c r="B74" s="182"/>
      <c r="C74" s="148" t="s">
        <v>246</v>
      </c>
      <c r="D74" s="125" t="s">
        <v>367</v>
      </c>
      <c r="E74" s="125"/>
      <c r="F74" s="125"/>
      <c r="G74" s="125"/>
      <c r="H74" s="125"/>
      <c r="I74" s="125"/>
      <c r="J74" s="154">
        <f>SUM(J65:J73)</f>
        <v>0</v>
      </c>
      <c r="K74" s="154">
        <f t="shared" ref="K74:P74" si="60">SUM(K65:K73)</f>
        <v>0</v>
      </c>
      <c r="L74" s="154">
        <f t="shared" si="60"/>
        <v>0</v>
      </c>
      <c r="M74" s="154">
        <f t="shared" si="60"/>
        <v>0</v>
      </c>
      <c r="N74" s="154">
        <f t="shared" si="60"/>
        <v>0</v>
      </c>
      <c r="O74" s="154">
        <f t="shared" si="60"/>
        <v>0</v>
      </c>
      <c r="P74" s="154">
        <f t="shared" si="60"/>
        <v>0</v>
      </c>
    </row>
    <row r="75" spans="1:16" ht="14.25" customHeight="1" x14ac:dyDescent="0.25">
      <c r="A75" s="126">
        <v>1</v>
      </c>
      <c r="B75" s="182" t="s">
        <v>615</v>
      </c>
      <c r="C75" s="133" t="s">
        <v>286</v>
      </c>
      <c r="D75" s="134" t="s">
        <v>368</v>
      </c>
      <c r="E75" s="134"/>
      <c r="F75" s="134"/>
      <c r="G75" s="134"/>
      <c r="H75" s="134">
        <v>1</v>
      </c>
      <c r="I75" s="134">
        <v>1</v>
      </c>
      <c r="J75" s="160">
        <f>SUM('w2-1'!F179:F180)+SUM('w2-2'!F179:F180)+SUM('w2-3'!F179:F180)+SUM('w2-4'!F179:F180)+SUM('w2-5'!F179:F180)+SUM('w2-6'!F179:F180)</f>
        <v>0</v>
      </c>
      <c r="K75" s="160">
        <v>0</v>
      </c>
      <c r="L75" s="160">
        <v>0</v>
      </c>
      <c r="M75" s="160">
        <v>0</v>
      </c>
      <c r="N75" s="160">
        <v>0</v>
      </c>
      <c r="O75" s="160">
        <f>J75</f>
        <v>0</v>
      </c>
      <c r="P75" s="160">
        <v>0</v>
      </c>
    </row>
    <row r="76" spans="1:16" x14ac:dyDescent="0.25">
      <c r="B76" s="182"/>
      <c r="C76" s="133" t="s">
        <v>288</v>
      </c>
      <c r="D76" s="134" t="s">
        <v>369</v>
      </c>
      <c r="E76" s="134"/>
      <c r="F76" s="134"/>
      <c r="G76" s="134"/>
      <c r="H76" s="134">
        <v>1</v>
      </c>
      <c r="I76" s="134">
        <v>1</v>
      </c>
      <c r="J76" s="160">
        <v>0</v>
      </c>
      <c r="K76" s="160">
        <f>J76*$K$4</f>
        <v>0</v>
      </c>
      <c r="L76" s="160">
        <f t="shared" ref="L76:P76" si="61">K76*L74</f>
        <v>0</v>
      </c>
      <c r="M76" s="160">
        <f t="shared" si="61"/>
        <v>0</v>
      </c>
      <c r="N76" s="160">
        <f t="shared" si="61"/>
        <v>0</v>
      </c>
      <c r="O76" s="160">
        <f t="shared" si="61"/>
        <v>0</v>
      </c>
      <c r="P76" s="160">
        <f t="shared" si="61"/>
        <v>0</v>
      </c>
    </row>
    <row r="77" spans="1:16" x14ac:dyDescent="0.25">
      <c r="B77" s="182"/>
      <c r="C77" s="133" t="s">
        <v>290</v>
      </c>
      <c r="D77" s="134" t="s">
        <v>370</v>
      </c>
      <c r="E77" s="134"/>
      <c r="F77" s="134"/>
      <c r="G77" s="134"/>
      <c r="H77" s="134">
        <v>1</v>
      </c>
      <c r="I77" s="134">
        <v>1</v>
      </c>
      <c r="J77" s="160">
        <v>0</v>
      </c>
      <c r="K77" s="160">
        <f t="shared" ref="K77:K83" si="62">J77*$K$4</f>
        <v>0</v>
      </c>
      <c r="L77" s="160">
        <f t="shared" ref="L77:P77" si="63">K77*L75</f>
        <v>0</v>
      </c>
      <c r="M77" s="160">
        <f t="shared" si="63"/>
        <v>0</v>
      </c>
      <c r="N77" s="160">
        <f t="shared" si="63"/>
        <v>0</v>
      </c>
      <c r="O77" s="160">
        <f t="shared" si="63"/>
        <v>0</v>
      </c>
      <c r="P77" s="160">
        <f t="shared" si="63"/>
        <v>0</v>
      </c>
    </row>
    <row r="78" spans="1:16" x14ac:dyDescent="0.25">
      <c r="B78" s="182"/>
      <c r="C78" s="133" t="s">
        <v>292</v>
      </c>
      <c r="D78" s="134" t="s">
        <v>371</v>
      </c>
      <c r="E78" s="134"/>
      <c r="F78" s="134"/>
      <c r="G78" s="134"/>
      <c r="H78" s="134">
        <v>1</v>
      </c>
      <c r="I78" s="134">
        <v>1</v>
      </c>
      <c r="J78" s="160">
        <v>0</v>
      </c>
      <c r="K78" s="160">
        <f t="shared" si="62"/>
        <v>0</v>
      </c>
      <c r="L78" s="160">
        <f t="shared" ref="L78:P78" si="64">K78*L76</f>
        <v>0</v>
      </c>
      <c r="M78" s="160">
        <f t="shared" si="64"/>
        <v>0</v>
      </c>
      <c r="N78" s="160">
        <f t="shared" si="64"/>
        <v>0</v>
      </c>
      <c r="O78" s="160">
        <f t="shared" si="64"/>
        <v>0</v>
      </c>
      <c r="P78" s="160">
        <f t="shared" si="64"/>
        <v>0</v>
      </c>
    </row>
    <row r="79" spans="1:16" x14ac:dyDescent="0.25">
      <c r="B79" s="182"/>
      <c r="C79" s="133" t="s">
        <v>294</v>
      </c>
      <c r="D79" s="134" t="s">
        <v>372</v>
      </c>
      <c r="E79" s="134"/>
      <c r="F79" s="134"/>
      <c r="G79" s="134"/>
      <c r="H79" s="134">
        <v>1</v>
      </c>
      <c r="I79" s="134">
        <v>1</v>
      </c>
      <c r="J79" s="160">
        <v>0</v>
      </c>
      <c r="K79" s="160">
        <v>0</v>
      </c>
      <c r="L79" s="160">
        <f t="shared" ref="L79:P79" si="65">K79*L77</f>
        <v>0</v>
      </c>
      <c r="M79" s="160">
        <f t="shared" si="65"/>
        <v>0</v>
      </c>
      <c r="N79" s="160">
        <f t="shared" si="65"/>
        <v>0</v>
      </c>
      <c r="O79" s="160">
        <f t="shared" si="65"/>
        <v>0</v>
      </c>
      <c r="P79" s="160">
        <f t="shared" si="65"/>
        <v>0</v>
      </c>
    </row>
    <row r="80" spans="1:16" x14ac:dyDescent="0.25">
      <c r="B80" s="182"/>
      <c r="C80" s="133" t="s">
        <v>296</v>
      </c>
      <c r="D80" s="134" t="s">
        <v>373</v>
      </c>
      <c r="E80" s="134"/>
      <c r="F80" s="134"/>
      <c r="G80" s="134"/>
      <c r="H80" s="134">
        <v>1</v>
      </c>
      <c r="I80" s="134">
        <v>1</v>
      </c>
      <c r="J80" s="160">
        <v>0</v>
      </c>
      <c r="K80" s="160">
        <f t="shared" si="62"/>
        <v>0</v>
      </c>
      <c r="L80" s="160">
        <f t="shared" ref="L80:P80" si="66">K80*L78</f>
        <v>0</v>
      </c>
      <c r="M80" s="160">
        <f t="shared" si="66"/>
        <v>0</v>
      </c>
      <c r="N80" s="160">
        <f t="shared" si="66"/>
        <v>0</v>
      </c>
      <c r="O80" s="160">
        <f t="shared" si="66"/>
        <v>0</v>
      </c>
      <c r="P80" s="160">
        <f t="shared" si="66"/>
        <v>0</v>
      </c>
    </row>
    <row r="81" spans="1:16" x14ac:dyDescent="0.25">
      <c r="B81" s="182"/>
      <c r="C81" s="133" t="s">
        <v>298</v>
      </c>
      <c r="D81" s="134" t="s">
        <v>374</v>
      </c>
      <c r="E81" s="134"/>
      <c r="F81" s="134"/>
      <c r="G81" s="134"/>
      <c r="H81" s="134">
        <v>1</v>
      </c>
      <c r="I81" s="134">
        <v>1</v>
      </c>
      <c r="J81" s="160">
        <v>0</v>
      </c>
      <c r="K81" s="160">
        <f t="shared" si="62"/>
        <v>0</v>
      </c>
      <c r="L81" s="160">
        <f t="shared" ref="L81:P81" si="67">K81*L79</f>
        <v>0</v>
      </c>
      <c r="M81" s="160">
        <f t="shared" si="67"/>
        <v>0</v>
      </c>
      <c r="N81" s="160">
        <f t="shared" si="67"/>
        <v>0</v>
      </c>
      <c r="O81" s="160">
        <f t="shared" si="67"/>
        <v>0</v>
      </c>
      <c r="P81" s="160">
        <f t="shared" si="67"/>
        <v>0</v>
      </c>
    </row>
    <row r="82" spans="1:16" x14ac:dyDescent="0.25">
      <c r="B82" s="182"/>
      <c r="C82" s="133" t="s">
        <v>300</v>
      </c>
      <c r="D82" s="134" t="s">
        <v>375</v>
      </c>
      <c r="E82" s="134"/>
      <c r="F82" s="134"/>
      <c r="G82" s="134"/>
      <c r="H82" s="134">
        <v>1</v>
      </c>
      <c r="I82" s="134">
        <v>1</v>
      </c>
      <c r="J82" s="160">
        <v>0</v>
      </c>
      <c r="K82" s="160">
        <f t="shared" si="62"/>
        <v>0</v>
      </c>
      <c r="L82" s="160">
        <f t="shared" ref="L82:P82" si="68">K82*L80</f>
        <v>0</v>
      </c>
      <c r="M82" s="160">
        <f t="shared" si="68"/>
        <v>0</v>
      </c>
      <c r="N82" s="160">
        <f t="shared" si="68"/>
        <v>0</v>
      </c>
      <c r="O82" s="160">
        <f t="shared" si="68"/>
        <v>0</v>
      </c>
      <c r="P82" s="160">
        <f t="shared" si="68"/>
        <v>0</v>
      </c>
    </row>
    <row r="83" spans="1:16" x14ac:dyDescent="0.25">
      <c r="B83" s="182"/>
      <c r="C83" s="133" t="s">
        <v>302</v>
      </c>
      <c r="D83" s="134" t="s">
        <v>376</v>
      </c>
      <c r="E83" s="134"/>
      <c r="F83" s="134"/>
      <c r="G83" s="134"/>
      <c r="H83" s="134">
        <v>1</v>
      </c>
      <c r="I83" s="134">
        <v>1</v>
      </c>
      <c r="J83" s="160">
        <v>0</v>
      </c>
      <c r="K83" s="160">
        <f t="shared" si="62"/>
        <v>0</v>
      </c>
      <c r="L83" s="160">
        <f t="shared" ref="L83:P83" si="69">K83*L81</f>
        <v>0</v>
      </c>
      <c r="M83" s="160">
        <f t="shared" si="69"/>
        <v>0</v>
      </c>
      <c r="N83" s="160">
        <f t="shared" si="69"/>
        <v>0</v>
      </c>
      <c r="O83" s="160">
        <f t="shared" si="69"/>
        <v>0</v>
      </c>
      <c r="P83" s="160">
        <f t="shared" si="69"/>
        <v>0</v>
      </c>
    </row>
    <row r="84" spans="1:16" x14ac:dyDescent="0.25">
      <c r="B84" s="182"/>
      <c r="C84" s="146" t="s">
        <v>246</v>
      </c>
      <c r="D84" s="134" t="s">
        <v>377</v>
      </c>
      <c r="E84" s="134"/>
      <c r="F84" s="134"/>
      <c r="G84" s="134"/>
      <c r="H84" s="134"/>
      <c r="I84" s="134"/>
      <c r="J84" s="161">
        <f>SUM(J75:J83)</f>
        <v>0</v>
      </c>
      <c r="K84" s="161">
        <f t="shared" ref="K84:P84" si="70">SUM(K75:K83)</f>
        <v>0</v>
      </c>
      <c r="L84" s="161">
        <f t="shared" si="70"/>
        <v>0</v>
      </c>
      <c r="M84" s="161">
        <f t="shared" si="70"/>
        <v>0</v>
      </c>
      <c r="N84" s="161">
        <f t="shared" si="70"/>
        <v>0</v>
      </c>
      <c r="O84" s="161">
        <f t="shared" si="70"/>
        <v>0</v>
      </c>
      <c r="P84" s="161">
        <f t="shared" si="70"/>
        <v>0</v>
      </c>
    </row>
    <row r="85" spans="1:16" ht="14.25" customHeight="1" x14ac:dyDescent="0.25">
      <c r="A85" s="126">
        <v>0.23318763898474043</v>
      </c>
      <c r="B85" s="182" t="s">
        <v>616</v>
      </c>
      <c r="C85" s="131" t="s">
        <v>286</v>
      </c>
      <c r="D85" s="132" t="s">
        <v>378</v>
      </c>
      <c r="E85" s="132"/>
      <c r="F85" s="132"/>
      <c r="G85" s="132"/>
      <c r="H85" s="132">
        <v>1</v>
      </c>
      <c r="I85" s="132">
        <v>1</v>
      </c>
      <c r="J85" s="159">
        <f>SUM('w2-1'!F181:F182)+SUM('w2-2'!F181:F182)+SUM('w2-3'!F181:F182)+SUM('w2-4'!F181:F182)+SUM('w2-5'!F181:F182)+SUM('w2-6'!F181:F182)</f>
        <v>0</v>
      </c>
      <c r="K85" s="159">
        <v>0</v>
      </c>
      <c r="L85" s="159">
        <v>0</v>
      </c>
      <c r="M85" s="159">
        <v>0</v>
      </c>
      <c r="N85" s="159">
        <v>0</v>
      </c>
      <c r="O85" s="159">
        <f>J85</f>
        <v>0</v>
      </c>
      <c r="P85" s="159">
        <v>0</v>
      </c>
    </row>
    <row r="86" spans="1:16" x14ac:dyDescent="0.25">
      <c r="B86" s="182"/>
      <c r="C86" s="131" t="s">
        <v>288</v>
      </c>
      <c r="D86" s="132" t="s">
        <v>379</v>
      </c>
      <c r="E86" s="132"/>
      <c r="F86" s="132"/>
      <c r="G86" s="132"/>
      <c r="H86" s="132">
        <v>1</v>
      </c>
      <c r="I86" s="132">
        <v>1</v>
      </c>
      <c r="J86" s="159">
        <v>0</v>
      </c>
      <c r="K86" s="159">
        <f>J86*$K$4</f>
        <v>0</v>
      </c>
      <c r="L86" s="159">
        <f t="shared" ref="L86:P86" si="71">K86*L84</f>
        <v>0</v>
      </c>
      <c r="M86" s="159">
        <f t="shared" si="71"/>
        <v>0</v>
      </c>
      <c r="N86" s="159">
        <f t="shared" si="71"/>
        <v>0</v>
      </c>
      <c r="O86" s="159">
        <f t="shared" si="71"/>
        <v>0</v>
      </c>
      <c r="P86" s="159">
        <f t="shared" si="71"/>
        <v>0</v>
      </c>
    </row>
    <row r="87" spans="1:16" x14ac:dyDescent="0.25">
      <c r="B87" s="182"/>
      <c r="C87" s="131" t="s">
        <v>290</v>
      </c>
      <c r="D87" s="132" t="s">
        <v>380</v>
      </c>
      <c r="E87" s="132"/>
      <c r="F87" s="132"/>
      <c r="G87" s="132"/>
      <c r="H87" s="132">
        <v>1</v>
      </c>
      <c r="I87" s="132">
        <v>1</v>
      </c>
      <c r="J87" s="159">
        <v>0</v>
      </c>
      <c r="K87" s="159">
        <f t="shared" ref="K87:K93" si="72">J87*$K$4</f>
        <v>0</v>
      </c>
      <c r="L87" s="159">
        <f t="shared" ref="L87:P87" si="73">K87*L85</f>
        <v>0</v>
      </c>
      <c r="M87" s="159">
        <f t="shared" si="73"/>
        <v>0</v>
      </c>
      <c r="N87" s="159">
        <f t="shared" si="73"/>
        <v>0</v>
      </c>
      <c r="O87" s="159">
        <f t="shared" si="73"/>
        <v>0</v>
      </c>
      <c r="P87" s="159">
        <f t="shared" si="73"/>
        <v>0</v>
      </c>
    </row>
    <row r="88" spans="1:16" x14ac:dyDescent="0.25">
      <c r="B88" s="182"/>
      <c r="C88" s="131" t="s">
        <v>292</v>
      </c>
      <c r="D88" s="132" t="s">
        <v>381</v>
      </c>
      <c r="E88" s="132"/>
      <c r="F88" s="132"/>
      <c r="G88" s="132"/>
      <c r="H88" s="132">
        <v>1</v>
      </c>
      <c r="I88" s="132">
        <v>1</v>
      </c>
      <c r="J88" s="159">
        <v>0</v>
      </c>
      <c r="K88" s="159">
        <f t="shared" si="72"/>
        <v>0</v>
      </c>
      <c r="L88" s="159">
        <f t="shared" ref="L88:P88" si="74">K88*L86</f>
        <v>0</v>
      </c>
      <c r="M88" s="159">
        <f t="shared" si="74"/>
        <v>0</v>
      </c>
      <c r="N88" s="159">
        <f t="shared" si="74"/>
        <v>0</v>
      </c>
      <c r="O88" s="159">
        <f t="shared" si="74"/>
        <v>0</v>
      </c>
      <c r="P88" s="159">
        <f t="shared" si="74"/>
        <v>0</v>
      </c>
    </row>
    <row r="89" spans="1:16" x14ac:dyDescent="0.25">
      <c r="B89" s="182"/>
      <c r="C89" s="131" t="s">
        <v>294</v>
      </c>
      <c r="D89" s="132" t="s">
        <v>382</v>
      </c>
      <c r="E89" s="132"/>
      <c r="F89" s="132"/>
      <c r="G89" s="132"/>
      <c r="H89" s="132">
        <v>1</v>
      </c>
      <c r="I89" s="132">
        <v>1</v>
      </c>
      <c r="J89" s="159">
        <v>0</v>
      </c>
      <c r="K89" s="159">
        <v>0</v>
      </c>
      <c r="L89" s="159">
        <f t="shared" ref="L89:P89" si="75">K89*L87</f>
        <v>0</v>
      </c>
      <c r="M89" s="159">
        <f t="shared" si="75"/>
        <v>0</v>
      </c>
      <c r="N89" s="159">
        <f t="shared" si="75"/>
        <v>0</v>
      </c>
      <c r="O89" s="159">
        <f t="shared" si="75"/>
        <v>0</v>
      </c>
      <c r="P89" s="159">
        <f t="shared" si="75"/>
        <v>0</v>
      </c>
    </row>
    <row r="90" spans="1:16" x14ac:dyDescent="0.25">
      <c r="B90" s="182"/>
      <c r="C90" s="131" t="s">
        <v>296</v>
      </c>
      <c r="D90" s="132" t="s">
        <v>383</v>
      </c>
      <c r="E90" s="132"/>
      <c r="F90" s="132"/>
      <c r="G90" s="132"/>
      <c r="H90" s="132">
        <v>1</v>
      </c>
      <c r="I90" s="132">
        <v>1</v>
      </c>
      <c r="J90" s="159">
        <v>0</v>
      </c>
      <c r="K90" s="159">
        <f t="shared" si="72"/>
        <v>0</v>
      </c>
      <c r="L90" s="159">
        <f t="shared" ref="L90:P90" si="76">K90*L88</f>
        <v>0</v>
      </c>
      <c r="M90" s="159">
        <f t="shared" si="76"/>
        <v>0</v>
      </c>
      <c r="N90" s="159">
        <f t="shared" si="76"/>
        <v>0</v>
      </c>
      <c r="O90" s="159">
        <f t="shared" si="76"/>
        <v>0</v>
      </c>
      <c r="P90" s="159">
        <f t="shared" si="76"/>
        <v>0</v>
      </c>
    </row>
    <row r="91" spans="1:16" x14ac:dyDescent="0.25">
      <c r="B91" s="182"/>
      <c r="C91" s="131" t="s">
        <v>298</v>
      </c>
      <c r="D91" s="132" t="s">
        <v>384</v>
      </c>
      <c r="E91" s="132"/>
      <c r="F91" s="132"/>
      <c r="G91" s="132"/>
      <c r="H91" s="132">
        <v>1</v>
      </c>
      <c r="I91" s="132">
        <v>1</v>
      </c>
      <c r="J91" s="159">
        <v>0</v>
      </c>
      <c r="K91" s="159">
        <f t="shared" si="72"/>
        <v>0</v>
      </c>
      <c r="L91" s="159">
        <f t="shared" ref="L91:P91" si="77">K91*L89</f>
        <v>0</v>
      </c>
      <c r="M91" s="159">
        <f t="shared" si="77"/>
        <v>0</v>
      </c>
      <c r="N91" s="159">
        <f t="shared" si="77"/>
        <v>0</v>
      </c>
      <c r="O91" s="159">
        <f t="shared" si="77"/>
        <v>0</v>
      </c>
      <c r="P91" s="159">
        <f t="shared" si="77"/>
        <v>0</v>
      </c>
    </row>
    <row r="92" spans="1:16" x14ac:dyDescent="0.25">
      <c r="B92" s="182"/>
      <c r="C92" s="131" t="s">
        <v>300</v>
      </c>
      <c r="D92" s="132" t="s">
        <v>385</v>
      </c>
      <c r="E92" s="132"/>
      <c r="F92" s="132"/>
      <c r="G92" s="132"/>
      <c r="H92" s="132">
        <v>1</v>
      </c>
      <c r="I92" s="132">
        <v>1</v>
      </c>
      <c r="J92" s="159">
        <v>0</v>
      </c>
      <c r="K92" s="159">
        <f t="shared" si="72"/>
        <v>0</v>
      </c>
      <c r="L92" s="159">
        <f t="shared" ref="L92:P92" si="78">K92*L90</f>
        <v>0</v>
      </c>
      <c r="M92" s="159">
        <f t="shared" si="78"/>
        <v>0</v>
      </c>
      <c r="N92" s="159">
        <f t="shared" si="78"/>
        <v>0</v>
      </c>
      <c r="O92" s="159">
        <f t="shared" si="78"/>
        <v>0</v>
      </c>
      <c r="P92" s="159">
        <f t="shared" si="78"/>
        <v>0</v>
      </c>
    </row>
    <row r="93" spans="1:16" x14ac:dyDescent="0.25">
      <c r="B93" s="182"/>
      <c r="C93" s="131" t="s">
        <v>302</v>
      </c>
      <c r="D93" s="132" t="s">
        <v>386</v>
      </c>
      <c r="E93" s="132"/>
      <c r="F93" s="132"/>
      <c r="G93" s="132"/>
      <c r="H93" s="132">
        <v>1</v>
      </c>
      <c r="I93" s="132">
        <v>1</v>
      </c>
      <c r="J93" s="159">
        <v>0</v>
      </c>
      <c r="K93" s="159">
        <f t="shared" si="72"/>
        <v>0</v>
      </c>
      <c r="L93" s="159">
        <f t="shared" ref="L93:P93" si="79">K93*L91</f>
        <v>0</v>
      </c>
      <c r="M93" s="159">
        <f t="shared" si="79"/>
        <v>0</v>
      </c>
      <c r="N93" s="159">
        <f t="shared" si="79"/>
        <v>0</v>
      </c>
      <c r="O93" s="159">
        <f t="shared" si="79"/>
        <v>0</v>
      </c>
      <c r="P93" s="159">
        <f t="shared" si="79"/>
        <v>0</v>
      </c>
    </row>
    <row r="94" spans="1:16" x14ac:dyDescent="0.25">
      <c r="B94" s="182"/>
      <c r="C94" s="144" t="s">
        <v>246</v>
      </c>
      <c r="D94" s="132" t="s">
        <v>387</v>
      </c>
      <c r="E94" s="132"/>
      <c r="F94" s="132"/>
      <c r="G94" s="132"/>
      <c r="H94" s="132"/>
      <c r="I94" s="132"/>
      <c r="J94" s="165">
        <f>SUM(J85:J93)</f>
        <v>0</v>
      </c>
      <c r="K94" s="165">
        <f t="shared" ref="K94:P94" si="80">SUM(K85:K93)</f>
        <v>0</v>
      </c>
      <c r="L94" s="165">
        <f t="shared" si="80"/>
        <v>0</v>
      </c>
      <c r="M94" s="165">
        <f t="shared" si="80"/>
        <v>0</v>
      </c>
      <c r="N94" s="165">
        <f t="shared" si="80"/>
        <v>0</v>
      </c>
      <c r="O94" s="165">
        <f t="shared" si="80"/>
        <v>0</v>
      </c>
      <c r="P94" s="165">
        <f t="shared" si="80"/>
        <v>0</v>
      </c>
    </row>
    <row r="95" spans="1:16" ht="14.25" customHeight="1" x14ac:dyDescent="0.25">
      <c r="A95" s="126">
        <v>0.25940337224383919</v>
      </c>
      <c r="B95" s="182" t="s">
        <v>617</v>
      </c>
      <c r="C95" s="127" t="s">
        <v>286</v>
      </c>
      <c r="D95" s="128" t="s">
        <v>388</v>
      </c>
      <c r="E95" s="128"/>
      <c r="F95" s="128"/>
      <c r="G95" s="128"/>
      <c r="H95" s="128">
        <v>1</v>
      </c>
      <c r="I95" s="128">
        <v>1</v>
      </c>
      <c r="J95" s="155">
        <f>SUM('w2-1'!F183:F185)+SUM('w2-2'!F183:F185)+SUM('w2-3'!F183:F185)+SUM('w2-4'!F183:F185)+SUM('w2-5'!F183:F185)+SUM('w2-6'!F183:F185)</f>
        <v>0</v>
      </c>
      <c r="K95" s="155">
        <v>0</v>
      </c>
      <c r="L95" s="155">
        <v>0</v>
      </c>
      <c r="M95" s="155">
        <v>0</v>
      </c>
      <c r="N95" s="155">
        <v>0</v>
      </c>
      <c r="O95" s="155">
        <f>J95</f>
        <v>0</v>
      </c>
      <c r="P95" s="155">
        <v>0</v>
      </c>
    </row>
    <row r="96" spans="1:16" x14ac:dyDescent="0.25">
      <c r="B96" s="182"/>
      <c r="C96" s="127" t="s">
        <v>288</v>
      </c>
      <c r="D96" s="128" t="s">
        <v>389</v>
      </c>
      <c r="E96" s="128"/>
      <c r="F96" s="128"/>
      <c r="G96" s="128"/>
      <c r="H96" s="128">
        <v>1</v>
      </c>
      <c r="I96" s="128">
        <v>1</v>
      </c>
      <c r="J96" s="155">
        <v>0</v>
      </c>
      <c r="K96" s="155">
        <f>J96*$K$4</f>
        <v>0</v>
      </c>
      <c r="L96" s="155">
        <f t="shared" ref="L96:P96" si="81">K96*L94</f>
        <v>0</v>
      </c>
      <c r="M96" s="155">
        <f t="shared" si="81"/>
        <v>0</v>
      </c>
      <c r="N96" s="155">
        <f t="shared" si="81"/>
        <v>0</v>
      </c>
      <c r="O96" s="155">
        <f t="shared" si="81"/>
        <v>0</v>
      </c>
      <c r="P96" s="155">
        <f t="shared" si="81"/>
        <v>0</v>
      </c>
    </row>
    <row r="97" spans="1:21" x14ac:dyDescent="0.25">
      <c r="B97" s="182"/>
      <c r="C97" s="127" t="s">
        <v>290</v>
      </c>
      <c r="D97" s="128" t="s">
        <v>390</v>
      </c>
      <c r="E97" s="128"/>
      <c r="F97" s="128"/>
      <c r="G97" s="128"/>
      <c r="H97" s="128">
        <v>1</v>
      </c>
      <c r="I97" s="128">
        <v>1</v>
      </c>
      <c r="J97" s="155">
        <v>0</v>
      </c>
      <c r="K97" s="155">
        <f t="shared" ref="K97:K103" si="82">J97*$K$4</f>
        <v>0</v>
      </c>
      <c r="L97" s="155">
        <f t="shared" ref="L97:P97" si="83">K97*L95</f>
        <v>0</v>
      </c>
      <c r="M97" s="155">
        <f t="shared" si="83"/>
        <v>0</v>
      </c>
      <c r="N97" s="155">
        <f t="shared" si="83"/>
        <v>0</v>
      </c>
      <c r="O97" s="155">
        <f t="shared" si="83"/>
        <v>0</v>
      </c>
      <c r="P97" s="155">
        <f t="shared" si="83"/>
        <v>0</v>
      </c>
    </row>
    <row r="98" spans="1:21" x14ac:dyDescent="0.25">
      <c r="B98" s="182"/>
      <c r="C98" s="127" t="s">
        <v>292</v>
      </c>
      <c r="D98" s="128" t="s">
        <v>391</v>
      </c>
      <c r="E98" s="128"/>
      <c r="F98" s="128"/>
      <c r="G98" s="128"/>
      <c r="H98" s="128">
        <v>1</v>
      </c>
      <c r="I98" s="128">
        <v>1</v>
      </c>
      <c r="J98" s="155">
        <v>0</v>
      </c>
      <c r="K98" s="155">
        <f t="shared" si="82"/>
        <v>0</v>
      </c>
      <c r="L98" s="155">
        <f t="shared" ref="L98:P98" si="84">K98*L96</f>
        <v>0</v>
      </c>
      <c r="M98" s="155">
        <f t="shared" si="84"/>
        <v>0</v>
      </c>
      <c r="N98" s="155">
        <f t="shared" si="84"/>
        <v>0</v>
      </c>
      <c r="O98" s="155">
        <f t="shared" si="84"/>
        <v>0</v>
      </c>
      <c r="P98" s="155">
        <f t="shared" si="84"/>
        <v>0</v>
      </c>
    </row>
    <row r="99" spans="1:21" x14ac:dyDescent="0.25">
      <c r="B99" s="182"/>
      <c r="C99" s="127" t="s">
        <v>294</v>
      </c>
      <c r="D99" s="128" t="s">
        <v>392</v>
      </c>
      <c r="E99" s="128"/>
      <c r="F99" s="128"/>
      <c r="G99" s="128"/>
      <c r="H99" s="128">
        <v>1</v>
      </c>
      <c r="I99" s="128">
        <v>1</v>
      </c>
      <c r="J99" s="155">
        <v>0</v>
      </c>
      <c r="K99" s="155">
        <v>0</v>
      </c>
      <c r="L99" s="155">
        <f t="shared" ref="L99:P99" si="85">K99*L97</f>
        <v>0</v>
      </c>
      <c r="M99" s="155">
        <f t="shared" si="85"/>
        <v>0</v>
      </c>
      <c r="N99" s="155">
        <f t="shared" si="85"/>
        <v>0</v>
      </c>
      <c r="O99" s="155">
        <f t="shared" si="85"/>
        <v>0</v>
      </c>
      <c r="P99" s="155">
        <f t="shared" si="85"/>
        <v>0</v>
      </c>
    </row>
    <row r="100" spans="1:21" x14ac:dyDescent="0.25">
      <c r="B100" s="182"/>
      <c r="C100" s="127" t="s">
        <v>296</v>
      </c>
      <c r="D100" s="128" t="s">
        <v>393</v>
      </c>
      <c r="E100" s="128"/>
      <c r="F100" s="128"/>
      <c r="G100" s="128"/>
      <c r="H100" s="128">
        <v>1</v>
      </c>
      <c r="I100" s="128">
        <v>1</v>
      </c>
      <c r="J100" s="155">
        <v>0</v>
      </c>
      <c r="K100" s="155">
        <f t="shared" si="82"/>
        <v>0</v>
      </c>
      <c r="L100" s="155">
        <f t="shared" ref="L100:P100" si="86">K100*L98</f>
        <v>0</v>
      </c>
      <c r="M100" s="155">
        <f t="shared" si="86"/>
        <v>0</v>
      </c>
      <c r="N100" s="155">
        <f t="shared" si="86"/>
        <v>0</v>
      </c>
      <c r="O100" s="155">
        <f t="shared" si="86"/>
        <v>0</v>
      </c>
      <c r="P100" s="155">
        <f t="shared" si="86"/>
        <v>0</v>
      </c>
    </row>
    <row r="101" spans="1:21" x14ac:dyDescent="0.25">
      <c r="B101" s="182"/>
      <c r="C101" s="127" t="s">
        <v>298</v>
      </c>
      <c r="D101" s="128" t="s">
        <v>394</v>
      </c>
      <c r="E101" s="128"/>
      <c r="F101" s="128"/>
      <c r="G101" s="128"/>
      <c r="H101" s="128">
        <v>1</v>
      </c>
      <c r="I101" s="128">
        <v>1</v>
      </c>
      <c r="J101" s="155">
        <v>0</v>
      </c>
      <c r="K101" s="155">
        <f t="shared" si="82"/>
        <v>0</v>
      </c>
      <c r="L101" s="155">
        <f t="shared" ref="L101:P101" si="87">K101*L99</f>
        <v>0</v>
      </c>
      <c r="M101" s="155">
        <f t="shared" si="87"/>
        <v>0</v>
      </c>
      <c r="N101" s="155">
        <f t="shared" si="87"/>
        <v>0</v>
      </c>
      <c r="O101" s="155">
        <f t="shared" si="87"/>
        <v>0</v>
      </c>
      <c r="P101" s="155">
        <f t="shared" si="87"/>
        <v>0</v>
      </c>
    </row>
    <row r="102" spans="1:21" x14ac:dyDescent="0.25">
      <c r="B102" s="182"/>
      <c r="C102" s="127" t="s">
        <v>300</v>
      </c>
      <c r="D102" s="128" t="s">
        <v>395</v>
      </c>
      <c r="E102" s="128"/>
      <c r="F102" s="128"/>
      <c r="G102" s="128"/>
      <c r="H102" s="128">
        <v>1</v>
      </c>
      <c r="I102" s="128">
        <v>1</v>
      </c>
      <c r="J102" s="155">
        <v>0</v>
      </c>
      <c r="K102" s="155">
        <f t="shared" si="82"/>
        <v>0</v>
      </c>
      <c r="L102" s="155">
        <f t="shared" ref="L102:P102" si="88">K102*L100</f>
        <v>0</v>
      </c>
      <c r="M102" s="155">
        <f t="shared" si="88"/>
        <v>0</v>
      </c>
      <c r="N102" s="155">
        <f t="shared" si="88"/>
        <v>0</v>
      </c>
      <c r="O102" s="155">
        <f t="shared" si="88"/>
        <v>0</v>
      </c>
      <c r="P102" s="155">
        <f t="shared" si="88"/>
        <v>0</v>
      </c>
    </row>
    <row r="103" spans="1:21" x14ac:dyDescent="0.25">
      <c r="B103" s="182"/>
      <c r="C103" s="127" t="s">
        <v>302</v>
      </c>
      <c r="D103" s="128" t="s">
        <v>396</v>
      </c>
      <c r="E103" s="128"/>
      <c r="F103" s="128"/>
      <c r="G103" s="128"/>
      <c r="H103" s="128">
        <v>1</v>
      </c>
      <c r="I103" s="128">
        <v>1</v>
      </c>
      <c r="J103" s="155">
        <v>0</v>
      </c>
      <c r="K103" s="155">
        <f t="shared" si="82"/>
        <v>0</v>
      </c>
      <c r="L103" s="155">
        <f t="shared" ref="L103:P103" si="89">K103*L101</f>
        <v>0</v>
      </c>
      <c r="M103" s="155">
        <f t="shared" si="89"/>
        <v>0</v>
      </c>
      <c r="N103" s="155">
        <f t="shared" si="89"/>
        <v>0</v>
      </c>
      <c r="O103" s="155">
        <f t="shared" si="89"/>
        <v>0</v>
      </c>
      <c r="P103" s="155">
        <f t="shared" si="89"/>
        <v>0</v>
      </c>
    </row>
    <row r="104" spans="1:21" x14ac:dyDescent="0.25">
      <c r="B104" s="182"/>
      <c r="C104" s="141" t="s">
        <v>246</v>
      </c>
      <c r="D104" s="128" t="s">
        <v>397</v>
      </c>
      <c r="E104" s="128"/>
      <c r="F104" s="128"/>
      <c r="G104" s="128"/>
      <c r="H104" s="128"/>
      <c r="I104" s="128"/>
      <c r="J104" s="156">
        <f>SUM(J95:J103)</f>
        <v>0</v>
      </c>
      <c r="K104" s="156">
        <f t="shared" ref="K104:P104" si="90">SUM(K95:K103)</f>
        <v>0</v>
      </c>
      <c r="L104" s="156">
        <f t="shared" si="90"/>
        <v>0</v>
      </c>
      <c r="M104" s="156">
        <f t="shared" si="90"/>
        <v>0</v>
      </c>
      <c r="N104" s="156">
        <f t="shared" si="90"/>
        <v>0</v>
      </c>
      <c r="O104" s="156">
        <f t="shared" si="90"/>
        <v>0</v>
      </c>
      <c r="P104" s="156">
        <f t="shared" si="90"/>
        <v>0</v>
      </c>
    </row>
    <row r="105" spans="1:21" ht="14.25" customHeight="1" x14ac:dyDescent="0.25">
      <c r="A105" s="126">
        <v>0.50004999999999988</v>
      </c>
      <c r="B105" s="182" t="s">
        <v>609</v>
      </c>
      <c r="C105" s="137" t="s">
        <v>286</v>
      </c>
      <c r="D105" s="138" t="s">
        <v>398</v>
      </c>
      <c r="E105" s="138"/>
      <c r="F105" s="138"/>
      <c r="G105" s="138"/>
      <c r="H105" s="138">
        <v>1</v>
      </c>
      <c r="I105" s="138">
        <v>2</v>
      </c>
      <c r="J105" s="166">
        <f>SUM('w2-1'!F186:F194)+SUM('w2-2'!F186:F194)+SUM('w2-3'!F186:F194)+SUM('w2-4'!F186:F194)+SUM('w2-5'!F186:F194)+SUM('w2-6'!F186:F194)</f>
        <v>4912982.9399999995</v>
      </c>
      <c r="K105" s="166">
        <v>0</v>
      </c>
      <c r="L105" s="167">
        <f>A105</f>
        <v>0.50004999999999988</v>
      </c>
      <c r="M105" s="166">
        <f>J105*L105</f>
        <v>2456737.119146999</v>
      </c>
      <c r="N105" s="166">
        <v>0</v>
      </c>
      <c r="O105" s="166">
        <f>J105-M105</f>
        <v>2456245.8208530005</v>
      </c>
      <c r="P105" s="166">
        <v>0</v>
      </c>
    </row>
    <row r="106" spans="1:21" x14ac:dyDescent="0.25">
      <c r="B106" s="182"/>
      <c r="C106" s="137" t="s">
        <v>288</v>
      </c>
      <c r="D106" s="138" t="s">
        <v>399</v>
      </c>
      <c r="E106" s="138"/>
      <c r="F106" s="138"/>
      <c r="G106" s="138"/>
      <c r="H106" s="138">
        <v>1</v>
      </c>
      <c r="I106" s="138">
        <v>2</v>
      </c>
      <c r="J106" s="166">
        <v>0</v>
      </c>
      <c r="K106" s="166">
        <f>J106*$K$4</f>
        <v>0</v>
      </c>
      <c r="L106" s="167">
        <v>0.50004999999999988</v>
      </c>
      <c r="M106" s="166">
        <v>0</v>
      </c>
      <c r="N106" s="166">
        <f t="shared" ref="N106:P106" si="91">M106*N104</f>
        <v>0</v>
      </c>
      <c r="O106" s="166">
        <f>J106-M106</f>
        <v>0</v>
      </c>
      <c r="P106" s="166">
        <f t="shared" si="91"/>
        <v>0</v>
      </c>
    </row>
    <row r="107" spans="1:21" x14ac:dyDescent="0.25">
      <c r="B107" s="182"/>
      <c r="C107" s="137" t="s">
        <v>290</v>
      </c>
      <c r="D107" s="138" t="s">
        <v>400</v>
      </c>
      <c r="E107" s="138"/>
      <c r="F107" s="138"/>
      <c r="G107" s="138"/>
      <c r="H107" s="138">
        <v>1</v>
      </c>
      <c r="I107" s="138">
        <v>2</v>
      </c>
      <c r="J107" s="166">
        <v>0</v>
      </c>
      <c r="K107" s="166">
        <f t="shared" ref="K107:K113" si="92">J107*$K$4</f>
        <v>0</v>
      </c>
      <c r="L107" s="167">
        <v>0.50004999999999988</v>
      </c>
      <c r="M107" s="166">
        <v>0</v>
      </c>
      <c r="N107" s="166">
        <f t="shared" ref="N107:P107" si="93">M107*N105</f>
        <v>0</v>
      </c>
      <c r="O107" s="166">
        <f t="shared" si="93"/>
        <v>0</v>
      </c>
      <c r="P107" s="166">
        <f t="shared" si="93"/>
        <v>0</v>
      </c>
    </row>
    <row r="108" spans="1:21" x14ac:dyDescent="0.25">
      <c r="B108" s="182"/>
      <c r="C108" s="137" t="s">
        <v>292</v>
      </c>
      <c r="D108" s="138" t="s">
        <v>401</v>
      </c>
      <c r="E108" s="138"/>
      <c r="F108" s="138"/>
      <c r="G108" s="138"/>
      <c r="H108" s="138">
        <v>1</v>
      </c>
      <c r="I108" s="138">
        <v>2</v>
      </c>
      <c r="J108" s="166">
        <v>0</v>
      </c>
      <c r="K108" s="166">
        <f t="shared" si="92"/>
        <v>0</v>
      </c>
      <c r="L108" s="167">
        <v>0.50004999999999988</v>
      </c>
      <c r="M108" s="166">
        <v>0</v>
      </c>
      <c r="N108" s="166">
        <f t="shared" ref="N108:P108" si="94">M108*N106</f>
        <v>0</v>
      </c>
      <c r="O108" s="166">
        <f t="shared" si="94"/>
        <v>0</v>
      </c>
      <c r="P108" s="166">
        <f t="shared" si="94"/>
        <v>0</v>
      </c>
    </row>
    <row r="109" spans="1:21" x14ac:dyDescent="0.25">
      <c r="B109" s="182"/>
      <c r="C109" s="137" t="s">
        <v>294</v>
      </c>
      <c r="D109" s="138" t="s">
        <v>402</v>
      </c>
      <c r="E109" s="138"/>
      <c r="F109" s="138"/>
      <c r="G109" s="138"/>
      <c r="H109" s="138">
        <v>1</v>
      </c>
      <c r="I109" s="138">
        <v>2</v>
      </c>
      <c r="J109" s="166">
        <v>1184089.1616564046</v>
      </c>
      <c r="K109" s="166">
        <f>J109*K4</f>
        <v>189056.25270144278</v>
      </c>
      <c r="L109" s="167">
        <v>0.50004999999999988</v>
      </c>
      <c r="M109" s="166">
        <f>J109*L109</f>
        <v>592103.78528628498</v>
      </c>
      <c r="N109" s="166">
        <f>M109*K4</f>
        <v>94537.579163356437</v>
      </c>
      <c r="O109" s="166">
        <f>J109-M109</f>
        <v>591985.37637011963</v>
      </c>
      <c r="P109" s="166">
        <f>O109*K4</f>
        <v>94518.673538086339</v>
      </c>
      <c r="S109" s="126">
        <v>1</v>
      </c>
      <c r="T109" s="126">
        <f>A105</f>
        <v>0.50004999999999988</v>
      </c>
      <c r="U109" s="126">
        <f>S109-T109</f>
        <v>0.49995000000000012</v>
      </c>
    </row>
    <row r="110" spans="1:21" x14ac:dyDescent="0.25">
      <c r="B110" s="182"/>
      <c r="C110" s="137" t="s">
        <v>296</v>
      </c>
      <c r="D110" s="138" t="s">
        <v>403</v>
      </c>
      <c r="E110" s="138"/>
      <c r="F110" s="138"/>
      <c r="G110" s="138"/>
      <c r="H110" s="138">
        <v>1</v>
      </c>
      <c r="I110" s="138">
        <v>2</v>
      </c>
      <c r="J110" s="166">
        <v>0</v>
      </c>
      <c r="K110" s="166">
        <f t="shared" si="92"/>
        <v>0</v>
      </c>
      <c r="L110" s="167">
        <v>0.50004999999999988</v>
      </c>
      <c r="M110" s="166">
        <f t="shared" ref="M110:P110" si="95">L110*M108</f>
        <v>0</v>
      </c>
      <c r="N110" s="166">
        <v>0</v>
      </c>
      <c r="O110" s="166">
        <f t="shared" si="95"/>
        <v>0</v>
      </c>
      <c r="P110" s="166">
        <f t="shared" si="95"/>
        <v>0</v>
      </c>
      <c r="S110" s="126">
        <f>U110/U109</f>
        <v>8685060.9253344536</v>
      </c>
      <c r="T110" s="151"/>
      <c r="U110" s="151">
        <f>J111</f>
        <v>4342096.209620961</v>
      </c>
    </row>
    <row r="111" spans="1:21" x14ac:dyDescent="0.25">
      <c r="B111" s="182"/>
      <c r="C111" s="137" t="s">
        <v>298</v>
      </c>
      <c r="D111" s="138" t="s">
        <v>404</v>
      </c>
      <c r="E111" s="138"/>
      <c r="F111" s="138"/>
      <c r="G111" s="138"/>
      <c r="H111" s="138">
        <v>1</v>
      </c>
      <c r="I111" s="138">
        <v>2</v>
      </c>
      <c r="J111" s="166">
        <v>4342096.209620961</v>
      </c>
      <c r="K111" s="166">
        <f t="shared" si="92"/>
        <v>693275.86540166615</v>
      </c>
      <c r="L111" s="167">
        <v>0.50004999999999988</v>
      </c>
      <c r="M111" s="166">
        <f>J111*L111</f>
        <v>2171265.209620961</v>
      </c>
      <c r="N111" s="166">
        <f>M111*K4</f>
        <v>346672.59649410303</v>
      </c>
      <c r="O111" s="166">
        <f>J111-M111</f>
        <v>2170831</v>
      </c>
      <c r="P111" s="166">
        <f>O111*K4</f>
        <v>346603.26890756306</v>
      </c>
    </row>
    <row r="112" spans="1:21" x14ac:dyDescent="0.25">
      <c r="B112" s="182"/>
      <c r="C112" s="137" t="s">
        <v>300</v>
      </c>
      <c r="D112" s="138" t="s">
        <v>405</v>
      </c>
      <c r="E112" s="138"/>
      <c r="F112" s="138"/>
      <c r="G112" s="138"/>
      <c r="H112" s="138">
        <v>1</v>
      </c>
      <c r="I112" s="138">
        <v>2</v>
      </c>
      <c r="J112" s="166">
        <v>0</v>
      </c>
      <c r="K112" s="166">
        <f t="shared" si="92"/>
        <v>0</v>
      </c>
      <c r="L112" s="167">
        <v>0.50004999999999988</v>
      </c>
      <c r="M112" s="166">
        <f t="shared" ref="M112:P112" si="96">L112*M110</f>
        <v>0</v>
      </c>
      <c r="N112" s="166">
        <f t="shared" si="96"/>
        <v>0</v>
      </c>
      <c r="O112" s="166">
        <f t="shared" si="96"/>
        <v>0</v>
      </c>
      <c r="P112" s="166">
        <f t="shared" si="96"/>
        <v>0</v>
      </c>
    </row>
    <row r="113" spans="2:16" x14ac:dyDescent="0.25">
      <c r="B113" s="182"/>
      <c r="C113" s="137" t="s">
        <v>302</v>
      </c>
      <c r="D113" s="138" t="s">
        <v>406</v>
      </c>
      <c r="E113" s="138"/>
      <c r="F113" s="138"/>
      <c r="G113" s="138"/>
      <c r="H113" s="138">
        <v>1</v>
      </c>
      <c r="I113" s="138">
        <v>2</v>
      </c>
      <c r="J113" s="166">
        <v>0</v>
      </c>
      <c r="K113" s="166">
        <f t="shared" si="92"/>
        <v>0</v>
      </c>
      <c r="L113" s="167">
        <v>0.50004999999999988</v>
      </c>
      <c r="M113" s="166">
        <v>0</v>
      </c>
      <c r="N113" s="166">
        <f t="shared" ref="N113:P113" si="97">M113*N111</f>
        <v>0</v>
      </c>
      <c r="O113" s="166">
        <f t="shared" si="97"/>
        <v>0</v>
      </c>
      <c r="P113" s="166">
        <f t="shared" si="97"/>
        <v>0</v>
      </c>
    </row>
    <row r="114" spans="2:16" x14ac:dyDescent="0.25">
      <c r="B114" s="182"/>
      <c r="C114" s="147" t="s">
        <v>246</v>
      </c>
      <c r="D114" s="138" t="s">
        <v>407</v>
      </c>
      <c r="E114" s="138"/>
      <c r="F114" s="138"/>
      <c r="G114" s="138"/>
      <c r="H114" s="138"/>
      <c r="I114" s="138"/>
      <c r="J114" s="168">
        <f>SUM(J105:J113)</f>
        <v>10439168.311277365</v>
      </c>
      <c r="K114" s="168">
        <f t="shared" ref="K114:P114" si="98">SUM(K105:K113)</f>
        <v>882332.11810310895</v>
      </c>
      <c r="L114" s="168"/>
      <c r="M114" s="168">
        <f t="shared" si="98"/>
        <v>5220106.1140542449</v>
      </c>
      <c r="N114" s="168">
        <f>SUM(N105:N113)</f>
        <v>441210.17565745948</v>
      </c>
      <c r="O114" s="168">
        <f t="shared" si="98"/>
        <v>5219062.1972231204</v>
      </c>
      <c r="P114" s="168">
        <f t="shared" si="98"/>
        <v>441121.94244564942</v>
      </c>
    </row>
  </sheetData>
  <mergeCells count="11">
    <mergeCell ref="B55:B64"/>
    <mergeCell ref="B5:B14"/>
    <mergeCell ref="B15:B24"/>
    <mergeCell ref="B25:B34"/>
    <mergeCell ref="B35:B44"/>
    <mergeCell ref="B45:B54"/>
    <mergeCell ref="B65:B74"/>
    <mergeCell ref="B75:B84"/>
    <mergeCell ref="B85:B94"/>
    <mergeCell ref="B95:B104"/>
    <mergeCell ref="B105:B114"/>
  </mergeCells>
  <pageMargins left="0.7" right="0" top="0.75" bottom="0.75" header="0.511811023622047" footer="0.511811023622047"/>
  <pageSetup paperSize="8" scale="55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Echipa initial</vt:lpstr>
      <vt:lpstr>Echipa lucru sumate doar CD2</vt:lpstr>
      <vt:lpstr>w2-1</vt:lpstr>
      <vt:lpstr>w2-2</vt:lpstr>
      <vt:lpstr>w2-3</vt:lpstr>
      <vt:lpstr>w2-4</vt:lpstr>
      <vt:lpstr>w2-5</vt:lpstr>
      <vt:lpstr>w2-6</vt:lpstr>
      <vt:lpstr>RDI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Elena DRAGOESCU</cp:lastModifiedBy>
  <cp:lastPrinted>2023-04-11T11:51:37Z</cp:lastPrinted>
  <dcterms:created xsi:type="dcterms:W3CDTF">2023-01-13T14:03:13Z</dcterms:created>
  <dcterms:modified xsi:type="dcterms:W3CDTF">2023-04-11T11:51:39Z</dcterms:modified>
</cp:coreProperties>
</file>